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ovnicka\Desktop\"/>
    </mc:Choice>
  </mc:AlternateContent>
  <xr:revisionPtr revIDLastSave="0" documentId="13_ncr:1_{0F5DCCD4-AC0F-43E4-A5FD-9F33BDBFFB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jmy" sheetId="1" r:id="rId1"/>
    <sheet name="výdavky" sheetId="3" r:id="rId2"/>
  </sheets>
  <definedNames>
    <definedName name="Excel_BuiltIn__FilterDatabase_2">#REF!</definedName>
    <definedName name="_xlnm.Print_Titles" localSheetId="0">príjmy!$3:$3</definedName>
    <definedName name="_xlnm.Print_Titles" localSheetId="1">výdavky!$2:$2</definedName>
  </definedNames>
  <calcPr calcId="191029"/>
</workbook>
</file>

<file path=xl/calcChain.xml><?xml version="1.0" encoding="utf-8"?>
<calcChain xmlns="http://schemas.openxmlformats.org/spreadsheetml/2006/main">
  <c r="H180" i="1" l="1"/>
  <c r="G60" i="1"/>
  <c r="J717" i="3"/>
  <c r="K421" i="3"/>
  <c r="J421" i="3"/>
  <c r="K353" i="3"/>
  <c r="J353" i="3"/>
  <c r="K328" i="3"/>
  <c r="J328" i="3"/>
  <c r="J13" i="3"/>
  <c r="K13" i="3"/>
  <c r="I60" i="1"/>
  <c r="I759" i="3"/>
  <c r="G562" i="3"/>
  <c r="E562" i="3"/>
  <c r="H60" i="1"/>
  <c r="G48" i="1"/>
  <c r="H31" i="1"/>
  <c r="G31" i="1"/>
  <c r="H22" i="1"/>
  <c r="G22" i="1"/>
  <c r="H15" i="1"/>
  <c r="G15" i="1"/>
  <c r="H5" i="1"/>
  <c r="G5" i="1"/>
  <c r="I670" i="3"/>
  <c r="H670" i="3"/>
  <c r="I685" i="3"/>
  <c r="H685" i="3"/>
  <c r="I717" i="3"/>
  <c r="H717" i="3"/>
  <c r="I744" i="3"/>
  <c r="H744" i="3"/>
  <c r="I562" i="3"/>
  <c r="H562" i="3"/>
  <c r="I521" i="3"/>
  <c r="H521" i="3"/>
  <c r="I511" i="3"/>
  <c r="H511" i="3"/>
  <c r="I496" i="3"/>
  <c r="H496" i="3"/>
  <c r="I487" i="3"/>
  <c r="H487" i="3"/>
  <c r="I468" i="3"/>
  <c r="H468" i="3"/>
  <c r="I455" i="3"/>
  <c r="H455" i="3"/>
  <c r="I439" i="3"/>
  <c r="H439" i="3"/>
  <c r="I430" i="3"/>
  <c r="H430" i="3"/>
  <c r="I421" i="3"/>
  <c r="H421" i="3"/>
  <c r="I411" i="3"/>
  <c r="H411" i="3"/>
  <c r="I405" i="3"/>
  <c r="H405" i="3"/>
  <c r="I392" i="3"/>
  <c r="H392" i="3"/>
  <c r="I380" i="3"/>
  <c r="H380" i="3"/>
  <c r="I370" i="3"/>
  <c r="H370" i="3"/>
  <c r="I364" i="3"/>
  <c r="H364" i="3"/>
  <c r="I353" i="3"/>
  <c r="H353" i="3"/>
  <c r="I339" i="3"/>
  <c r="H339" i="3"/>
  <c r="I330" i="3"/>
  <c r="H330" i="3"/>
  <c r="I306" i="3"/>
  <c r="H306" i="3"/>
  <c r="I289" i="3"/>
  <c r="H289" i="3"/>
  <c r="I272" i="3"/>
  <c r="H272" i="3"/>
  <c r="H259" i="3"/>
  <c r="I259" i="3"/>
  <c r="J60" i="1"/>
  <c r="H328" i="3"/>
  <c r="I328" i="3"/>
  <c r="F562" i="3"/>
  <c r="K759" i="3"/>
  <c r="J759" i="3"/>
  <c r="H759" i="3"/>
  <c r="G759" i="3"/>
  <c r="F759" i="3"/>
  <c r="E759" i="3"/>
  <c r="K801" i="3"/>
  <c r="K850" i="3"/>
  <c r="J801" i="3"/>
  <c r="J850" i="3"/>
  <c r="I801" i="3"/>
  <c r="I850" i="3"/>
  <c r="I866" i="3"/>
  <c r="H801" i="3"/>
  <c r="H850" i="3"/>
  <c r="H866" i="3"/>
  <c r="G801" i="3"/>
  <c r="G850" i="3"/>
  <c r="G866" i="3"/>
  <c r="F801" i="3"/>
  <c r="F850" i="3"/>
  <c r="F866" i="3"/>
  <c r="E801" i="3"/>
  <c r="E850" i="3"/>
  <c r="E866" i="3"/>
  <c r="J306" i="3"/>
  <c r="K306" i="3"/>
  <c r="F60" i="1"/>
  <c r="E60" i="1"/>
  <c r="D60" i="1"/>
  <c r="K289" i="3"/>
  <c r="J289" i="3"/>
  <c r="G289" i="3"/>
  <c r="F289" i="3"/>
  <c r="J31" i="1"/>
  <c r="I31" i="1"/>
  <c r="F31" i="1"/>
  <c r="K125" i="3"/>
  <c r="J125" i="3"/>
  <c r="I125" i="3"/>
  <c r="H125" i="3"/>
  <c r="G125" i="3"/>
  <c r="E125" i="3"/>
  <c r="F125" i="3"/>
  <c r="K133" i="3"/>
  <c r="J133" i="3"/>
  <c r="I133" i="3"/>
  <c r="H133" i="3"/>
  <c r="G133" i="3"/>
  <c r="F133" i="3"/>
  <c r="E133" i="3"/>
  <c r="K131" i="3"/>
  <c r="J131" i="3"/>
  <c r="I131" i="3"/>
  <c r="H131" i="3"/>
  <c r="G131" i="3"/>
  <c r="F131" i="3"/>
  <c r="E131" i="3"/>
  <c r="E5" i="3"/>
  <c r="F5" i="3"/>
  <c r="G5" i="3"/>
  <c r="H5" i="3"/>
  <c r="I5" i="3"/>
  <c r="J5" i="3"/>
  <c r="K5" i="3"/>
  <c r="E13" i="3"/>
  <c r="F13" i="3"/>
  <c r="G13" i="3"/>
  <c r="H13" i="3"/>
  <c r="I13" i="3"/>
  <c r="E43" i="3"/>
  <c r="F43" i="3"/>
  <c r="G43" i="3"/>
  <c r="H43" i="3"/>
  <c r="I43" i="3"/>
  <c r="J43" i="3"/>
  <c r="K43" i="3"/>
  <c r="E45" i="3"/>
  <c r="F45" i="3"/>
  <c r="G45" i="3"/>
  <c r="H45" i="3"/>
  <c r="I45" i="3"/>
  <c r="J45" i="3"/>
  <c r="K45" i="3"/>
  <c r="E53" i="3"/>
  <c r="F53" i="3"/>
  <c r="G53" i="3"/>
  <c r="H53" i="3"/>
  <c r="I53" i="3"/>
  <c r="J53" i="3"/>
  <c r="K53" i="3"/>
  <c r="E60" i="3"/>
  <c r="F60" i="3"/>
  <c r="G60" i="3"/>
  <c r="H60" i="3"/>
  <c r="I60" i="3"/>
  <c r="J60" i="3"/>
  <c r="K60" i="3"/>
  <c r="E65" i="3"/>
  <c r="F65" i="3"/>
  <c r="G65" i="3"/>
  <c r="H65" i="3"/>
  <c r="I65" i="3"/>
  <c r="J65" i="3"/>
  <c r="K65" i="3"/>
  <c r="E70" i="3"/>
  <c r="F70" i="3"/>
  <c r="G70" i="3"/>
  <c r="H70" i="3"/>
  <c r="I70" i="3"/>
  <c r="J70" i="3"/>
  <c r="K70" i="3"/>
  <c r="E72" i="3"/>
  <c r="F72" i="3"/>
  <c r="G72" i="3"/>
  <c r="H72" i="3"/>
  <c r="I72" i="3"/>
  <c r="J72" i="3"/>
  <c r="K72" i="3"/>
  <c r="E87" i="3"/>
  <c r="F87" i="3"/>
  <c r="G87" i="3"/>
  <c r="H87" i="3"/>
  <c r="I87" i="3"/>
  <c r="J87" i="3"/>
  <c r="K87" i="3"/>
  <c r="E95" i="3"/>
  <c r="F95" i="3"/>
  <c r="G95" i="3"/>
  <c r="H95" i="3"/>
  <c r="I95" i="3"/>
  <c r="J95" i="3"/>
  <c r="K95" i="3"/>
  <c r="E101" i="3"/>
  <c r="F101" i="3"/>
  <c r="G101" i="3"/>
  <c r="H101" i="3"/>
  <c r="I101" i="3"/>
  <c r="J101" i="3"/>
  <c r="K101" i="3"/>
  <c r="E110" i="3"/>
  <c r="F110" i="3"/>
  <c r="G110" i="3"/>
  <c r="H110" i="3"/>
  <c r="I110" i="3"/>
  <c r="J110" i="3"/>
  <c r="K110" i="3"/>
  <c r="E146" i="3"/>
  <c r="F146" i="3"/>
  <c r="G146" i="3"/>
  <c r="H146" i="3"/>
  <c r="I146" i="3"/>
  <c r="J146" i="3"/>
  <c r="K146" i="3"/>
  <c r="E151" i="3"/>
  <c r="F151" i="3"/>
  <c r="G151" i="3"/>
  <c r="H151" i="3"/>
  <c r="I151" i="3"/>
  <c r="J151" i="3"/>
  <c r="K151" i="3"/>
  <c r="E163" i="3"/>
  <c r="F163" i="3"/>
  <c r="G163" i="3"/>
  <c r="H163" i="3"/>
  <c r="I163" i="3"/>
  <c r="J163" i="3"/>
  <c r="K163" i="3"/>
  <c r="E168" i="3"/>
  <c r="F168" i="3"/>
  <c r="G168" i="3"/>
  <c r="H168" i="3"/>
  <c r="I168" i="3"/>
  <c r="J168" i="3"/>
  <c r="K168" i="3"/>
  <c r="E179" i="3"/>
  <c r="F179" i="3"/>
  <c r="G179" i="3"/>
  <c r="H179" i="3"/>
  <c r="I179" i="3"/>
  <c r="J179" i="3"/>
  <c r="K179" i="3"/>
  <c r="E204" i="3"/>
  <c r="F204" i="3"/>
  <c r="G204" i="3"/>
  <c r="H204" i="3"/>
  <c r="I204" i="3"/>
  <c r="J204" i="3"/>
  <c r="K204" i="3"/>
  <c r="E208" i="3"/>
  <c r="F208" i="3"/>
  <c r="G208" i="3"/>
  <c r="H208" i="3"/>
  <c r="I208" i="3"/>
  <c r="J208" i="3"/>
  <c r="K208" i="3"/>
  <c r="E213" i="3"/>
  <c r="F213" i="3"/>
  <c r="G213" i="3"/>
  <c r="H213" i="3"/>
  <c r="I213" i="3"/>
  <c r="J213" i="3"/>
  <c r="K213" i="3"/>
  <c r="E219" i="3"/>
  <c r="F219" i="3"/>
  <c r="G219" i="3"/>
  <c r="H219" i="3"/>
  <c r="I219" i="3"/>
  <c r="J219" i="3"/>
  <c r="K219" i="3"/>
  <c r="E227" i="3"/>
  <c r="F227" i="3"/>
  <c r="G227" i="3"/>
  <c r="H227" i="3"/>
  <c r="I227" i="3"/>
  <c r="J227" i="3"/>
  <c r="K227" i="3"/>
  <c r="E246" i="3"/>
  <c r="F246" i="3"/>
  <c r="G246" i="3"/>
  <c r="H246" i="3"/>
  <c r="I246" i="3"/>
  <c r="J246" i="3"/>
  <c r="K246" i="3"/>
  <c r="E251" i="3"/>
  <c r="F251" i="3"/>
  <c r="G251" i="3"/>
  <c r="H251" i="3"/>
  <c r="I251" i="3"/>
  <c r="J251" i="3"/>
  <c r="K251" i="3"/>
  <c r="E259" i="3"/>
  <c r="F259" i="3"/>
  <c r="G259" i="3"/>
  <c r="J259" i="3"/>
  <c r="K259" i="3"/>
  <c r="E272" i="3"/>
  <c r="F272" i="3"/>
  <c r="G272" i="3"/>
  <c r="J272" i="3"/>
  <c r="K272" i="3"/>
  <c r="E287" i="3"/>
  <c r="F287" i="3"/>
  <c r="G287" i="3"/>
  <c r="H287" i="3"/>
  <c r="I287" i="3"/>
  <c r="J287" i="3"/>
  <c r="K287" i="3"/>
  <c r="E289" i="3"/>
  <c r="E306" i="3"/>
  <c r="F306" i="3"/>
  <c r="G306" i="3"/>
  <c r="E330" i="3"/>
  <c r="F330" i="3"/>
  <c r="G330" i="3"/>
  <c r="J330" i="3"/>
  <c r="K330" i="3"/>
  <c r="E339" i="3"/>
  <c r="F339" i="3"/>
  <c r="G339" i="3"/>
  <c r="J339" i="3"/>
  <c r="K339" i="3"/>
  <c r="E353" i="3"/>
  <c r="F353" i="3"/>
  <c r="G353" i="3"/>
  <c r="E364" i="3"/>
  <c r="F364" i="3"/>
  <c r="G364" i="3"/>
  <c r="J364" i="3"/>
  <c r="K364" i="3"/>
  <c r="E370" i="3"/>
  <c r="F370" i="3"/>
  <c r="G370" i="3"/>
  <c r="J370" i="3"/>
  <c r="K370" i="3"/>
  <c r="E378" i="3"/>
  <c r="F378" i="3"/>
  <c r="G378" i="3"/>
  <c r="H378" i="3"/>
  <c r="I378" i="3"/>
  <c r="J378" i="3"/>
  <c r="K378" i="3"/>
  <c r="E380" i="3"/>
  <c r="F380" i="3"/>
  <c r="G380" i="3"/>
  <c r="J380" i="3"/>
  <c r="K380" i="3"/>
  <c r="E392" i="3"/>
  <c r="F392" i="3"/>
  <c r="G392" i="3"/>
  <c r="J392" i="3"/>
  <c r="K392" i="3"/>
  <c r="E405" i="3"/>
  <c r="F405" i="3"/>
  <c r="G405" i="3"/>
  <c r="J405" i="3"/>
  <c r="K405" i="3"/>
  <c r="E411" i="3"/>
  <c r="F411" i="3"/>
  <c r="G411" i="3"/>
  <c r="J411" i="3"/>
  <c r="K411" i="3"/>
  <c r="E421" i="3"/>
  <c r="F421" i="3"/>
  <c r="G421" i="3"/>
  <c r="E430" i="3"/>
  <c r="F430" i="3"/>
  <c r="G430" i="3"/>
  <c r="J430" i="3"/>
  <c r="K430" i="3"/>
  <c r="E439" i="3"/>
  <c r="F439" i="3"/>
  <c r="G439" i="3"/>
  <c r="J439" i="3"/>
  <c r="K439" i="3"/>
  <c r="E452" i="3"/>
  <c r="F452" i="3"/>
  <c r="G452" i="3"/>
  <c r="H452" i="3"/>
  <c r="I452" i="3"/>
  <c r="J452" i="3"/>
  <c r="K452" i="3"/>
  <c r="E455" i="3"/>
  <c r="F455" i="3"/>
  <c r="G455" i="3"/>
  <c r="J455" i="3"/>
  <c r="K455" i="3"/>
  <c r="E468" i="3"/>
  <c r="F468" i="3"/>
  <c r="G468" i="3"/>
  <c r="J468" i="3"/>
  <c r="K468" i="3"/>
  <c r="E487" i="3"/>
  <c r="F487" i="3"/>
  <c r="G487" i="3"/>
  <c r="J487" i="3"/>
  <c r="K487" i="3"/>
  <c r="E496" i="3"/>
  <c r="F496" i="3"/>
  <c r="G496" i="3"/>
  <c r="J496" i="3"/>
  <c r="K496" i="3"/>
  <c r="E511" i="3"/>
  <c r="F511" i="3"/>
  <c r="G511" i="3"/>
  <c r="J511" i="3"/>
  <c r="K511" i="3"/>
  <c r="E521" i="3"/>
  <c r="F521" i="3"/>
  <c r="G521" i="3"/>
  <c r="J521" i="3"/>
  <c r="K521" i="3"/>
  <c r="J562" i="3"/>
  <c r="K562" i="3"/>
  <c r="E668" i="3"/>
  <c r="F668" i="3"/>
  <c r="G668" i="3"/>
  <c r="H668" i="3"/>
  <c r="I668" i="3"/>
  <c r="J668" i="3"/>
  <c r="K668" i="3"/>
  <c r="E670" i="3"/>
  <c r="F670" i="3"/>
  <c r="G670" i="3"/>
  <c r="J670" i="3"/>
  <c r="K670" i="3"/>
  <c r="E685" i="3"/>
  <c r="F685" i="3"/>
  <c r="G685" i="3"/>
  <c r="J685" i="3"/>
  <c r="K685" i="3"/>
  <c r="E717" i="3"/>
  <c r="F717" i="3"/>
  <c r="G717" i="3"/>
  <c r="K717" i="3"/>
  <c r="E729" i="3"/>
  <c r="F729" i="3"/>
  <c r="G729" i="3"/>
  <c r="H729" i="3"/>
  <c r="I729" i="3"/>
  <c r="J729" i="3"/>
  <c r="K729" i="3"/>
  <c r="E744" i="3"/>
  <c r="F744" i="3"/>
  <c r="G744" i="3"/>
  <c r="J744" i="3"/>
  <c r="J520" i="3"/>
  <c r="K744" i="3"/>
  <c r="E764" i="3"/>
  <c r="F764" i="3"/>
  <c r="G764" i="3"/>
  <c r="H764" i="3"/>
  <c r="I764" i="3"/>
  <c r="J764" i="3"/>
  <c r="K764" i="3"/>
  <c r="E783" i="3"/>
  <c r="E758" i="3"/>
  <c r="F783" i="3"/>
  <c r="G783" i="3"/>
  <c r="H783" i="3"/>
  <c r="I783" i="3"/>
  <c r="J783" i="3"/>
  <c r="J758" i="3"/>
  <c r="K783" i="3"/>
  <c r="E791" i="3"/>
  <c r="F791" i="3"/>
  <c r="G791" i="3"/>
  <c r="H791" i="3"/>
  <c r="I791" i="3"/>
  <c r="J791" i="3"/>
  <c r="K791" i="3"/>
  <c r="E794" i="3"/>
  <c r="F794" i="3"/>
  <c r="G794" i="3"/>
  <c r="H794" i="3"/>
  <c r="I794" i="3"/>
  <c r="J794" i="3"/>
  <c r="K794" i="3"/>
  <c r="E861" i="3"/>
  <c r="E867" i="3"/>
  <c r="F861" i="3"/>
  <c r="F867" i="3"/>
  <c r="G861" i="3"/>
  <c r="G867" i="3"/>
  <c r="H861" i="3"/>
  <c r="H867" i="3"/>
  <c r="I861" i="3"/>
  <c r="I867" i="3"/>
  <c r="J861" i="3"/>
  <c r="J867" i="3"/>
  <c r="K861" i="3"/>
  <c r="K867" i="3"/>
  <c r="E874" i="3"/>
  <c r="F874" i="3"/>
  <c r="G874" i="3"/>
  <c r="H874" i="3"/>
  <c r="D5" i="1"/>
  <c r="E5" i="1"/>
  <c r="F5" i="1"/>
  <c r="I5" i="1"/>
  <c r="J5" i="1"/>
  <c r="D15" i="1"/>
  <c r="E15" i="1"/>
  <c r="F15" i="1"/>
  <c r="I15" i="1"/>
  <c r="J15" i="1"/>
  <c r="D22" i="1"/>
  <c r="E22" i="1"/>
  <c r="F22" i="1"/>
  <c r="I22" i="1"/>
  <c r="J22" i="1"/>
  <c r="D31" i="1"/>
  <c r="E31" i="1"/>
  <c r="D46" i="1"/>
  <c r="E46" i="1"/>
  <c r="F46" i="1"/>
  <c r="G46" i="1"/>
  <c r="H46" i="1"/>
  <c r="I46" i="1"/>
  <c r="J46" i="1"/>
  <c r="D48" i="1"/>
  <c r="E48" i="1"/>
  <c r="F48" i="1"/>
  <c r="H48" i="1"/>
  <c r="I48" i="1"/>
  <c r="J48" i="1"/>
  <c r="D147" i="1"/>
  <c r="D183" i="1"/>
  <c r="E147" i="1"/>
  <c r="E183" i="1"/>
  <c r="F147" i="1"/>
  <c r="G147" i="1"/>
  <c r="G183" i="1"/>
  <c r="H147" i="1"/>
  <c r="H183" i="1"/>
  <c r="I871" i="3" s="1"/>
  <c r="I147" i="1"/>
  <c r="I183" i="1"/>
  <c r="J147" i="1"/>
  <c r="J183" i="1"/>
  <c r="D161" i="1"/>
  <c r="D181" i="1"/>
  <c r="D184" i="1"/>
  <c r="E161" i="1"/>
  <c r="E181" i="1"/>
  <c r="E184" i="1"/>
  <c r="F161" i="1"/>
  <c r="F181" i="1"/>
  <c r="F184" i="1"/>
  <c r="G161" i="1"/>
  <c r="G181" i="1"/>
  <c r="G184" i="1"/>
  <c r="H161" i="1"/>
  <c r="H181" i="1"/>
  <c r="H184" i="1"/>
  <c r="I872" i="3" s="1"/>
  <c r="I161" i="1"/>
  <c r="I181" i="1"/>
  <c r="I184" i="1"/>
  <c r="J161" i="1"/>
  <c r="J181" i="1"/>
  <c r="J184" i="1"/>
  <c r="D130" i="1"/>
  <c r="D182" i="1"/>
  <c r="H100" i="3"/>
  <c r="I100" i="3"/>
  <c r="E100" i="3"/>
  <c r="G758" i="3"/>
  <c r="I520" i="3"/>
  <c r="G363" i="3"/>
  <c r="J363" i="3"/>
  <c r="F363" i="3"/>
  <c r="J100" i="3"/>
  <c r="J42" i="3"/>
  <c r="J4" i="3"/>
  <c r="G258" i="3"/>
  <c r="H363" i="3"/>
  <c r="E258" i="3"/>
  <c r="I42" i="3"/>
  <c r="I4" i="3"/>
  <c r="F758" i="3"/>
  <c r="F520" i="3"/>
  <c r="K429" i="3"/>
  <c r="H758" i="3"/>
  <c r="K363" i="3"/>
  <c r="F100" i="3"/>
  <c r="F42" i="3"/>
  <c r="F4" i="3"/>
  <c r="K758" i="3"/>
  <c r="E520" i="3"/>
  <c r="F429" i="3"/>
  <c r="I363" i="3"/>
  <c r="F258" i="3"/>
  <c r="H42" i="3"/>
  <c r="H4" i="3"/>
  <c r="K42" i="3"/>
  <c r="K4" i="3"/>
  <c r="G42" i="3"/>
  <c r="G4" i="3"/>
  <c r="E42" i="3"/>
  <c r="E4" i="3"/>
  <c r="K520" i="3"/>
  <c r="G520" i="3"/>
  <c r="E363" i="3"/>
  <c r="K100" i="3"/>
  <c r="G100" i="3"/>
  <c r="E429" i="3"/>
  <c r="J429" i="3"/>
  <c r="I429" i="3"/>
  <c r="H258" i="3"/>
  <c r="G429" i="3"/>
  <c r="H429" i="3"/>
  <c r="F798" i="3"/>
  <c r="F865" i="3"/>
  <c r="F868" i="3"/>
  <c r="G798" i="3"/>
  <c r="G865" i="3"/>
  <c r="G868" i="3"/>
  <c r="D186" i="1"/>
  <c r="G130" i="1"/>
  <c r="G182" i="1"/>
  <c r="G186" i="1"/>
  <c r="H520" i="3"/>
  <c r="H798" i="3"/>
  <c r="H865" i="3"/>
  <c r="H868" i="3"/>
  <c r="E798" i="3"/>
  <c r="E865" i="3"/>
  <c r="E868" i="3"/>
  <c r="J130" i="1"/>
  <c r="J182" i="1"/>
  <c r="K870" i="3" s="1"/>
  <c r="K874" i="3" s="1"/>
  <c r="J186" i="1"/>
  <c r="F130" i="1"/>
  <c r="F182" i="1"/>
  <c r="F186" i="1"/>
  <c r="I130" i="1"/>
  <c r="I182" i="1"/>
  <c r="J870" i="3" s="1"/>
  <c r="J874" i="3" s="1"/>
  <c r="I186" i="1"/>
  <c r="H130" i="1"/>
  <c r="H182" i="1"/>
  <c r="I870" i="3" s="1"/>
  <c r="H186" i="1"/>
  <c r="E130" i="1"/>
  <c r="E182" i="1"/>
  <c r="E186" i="1"/>
  <c r="K258" i="3" l="1"/>
  <c r="K798" i="3" s="1"/>
  <c r="K865" i="3" s="1"/>
  <c r="K868" i="3" s="1"/>
  <c r="J258" i="3"/>
  <c r="J798" i="3" s="1"/>
  <c r="J865" i="3" s="1"/>
  <c r="J868" i="3" s="1"/>
  <c r="I258" i="3"/>
  <c r="K876" i="3"/>
  <c r="J876" i="3"/>
  <c r="I874" i="3"/>
  <c r="I758" i="3"/>
  <c r="I798" i="3" s="1"/>
  <c r="I865" i="3" s="1"/>
  <c r="I868" i="3" s="1"/>
  <c r="I876" i="3" s="1"/>
</calcChain>
</file>

<file path=xl/sharedStrings.xml><?xml version="1.0" encoding="utf-8"?>
<sst xmlns="http://schemas.openxmlformats.org/spreadsheetml/2006/main" count="1494" uniqueCount="850">
  <si>
    <t xml:space="preserve">Bežné príjmy </t>
  </si>
  <si>
    <t>Daňové príjmy - dane z príjmov, dane z majetku</t>
  </si>
  <si>
    <t>111 003</t>
  </si>
  <si>
    <t>Výnos dane z príjmov poukázany územnej samospráve</t>
  </si>
  <si>
    <t>Dań z nehnuteľnosti z POZEMKOV</t>
  </si>
  <si>
    <t>DzN  FO pozemky</t>
  </si>
  <si>
    <t>DzN FO stavby</t>
  </si>
  <si>
    <t>121001 10</t>
  </si>
  <si>
    <t>DzN PO pozemky</t>
  </si>
  <si>
    <t>121002 10</t>
  </si>
  <si>
    <t>DzN PO stavby</t>
  </si>
  <si>
    <t>Dań z nehnuteľnosti zo STAVBY</t>
  </si>
  <si>
    <t>Daňové príjmy - dane za špecifické služby</t>
  </si>
  <si>
    <t>133 001</t>
  </si>
  <si>
    <t>Za psa</t>
  </si>
  <si>
    <t>133 003</t>
  </si>
  <si>
    <t>Za nevýherné hracie prístroje</t>
  </si>
  <si>
    <t>133 006</t>
  </si>
  <si>
    <t>Za ubytovanie</t>
  </si>
  <si>
    <t>133 013</t>
  </si>
  <si>
    <t>Nedaňové príjmy - príjmy z podnikania a z vlastníctva majetku</t>
  </si>
  <si>
    <t>213 002</t>
  </si>
  <si>
    <t>z prenájmu bytov</t>
  </si>
  <si>
    <t>Z prenajatých budov, priestorov, objektov</t>
  </si>
  <si>
    <t>212 004 - príjem z prenájmu bytu - príjem ponížený na základe odpredaja bytu do OV.</t>
  </si>
  <si>
    <t>Nedaňové príjmy - administratívne poplatky a iné poplatky a platby</t>
  </si>
  <si>
    <t>Poplatky a platby z nepriemyselného a náhodného predaja služieb</t>
  </si>
  <si>
    <t>Bašty</t>
  </si>
  <si>
    <t>Iné nedaňové príjmy</t>
  </si>
  <si>
    <t>Z výťažkov z lotérií a iných podobných hier</t>
  </si>
  <si>
    <t>Z refundácie</t>
  </si>
  <si>
    <t>Tuzemské bežné granty a transfery</t>
  </si>
  <si>
    <t>Bežné príjmy spolu:</t>
  </si>
  <si>
    <t>Príjmové finančné operácie</t>
  </si>
  <si>
    <t>Príjmy z ostatných finančných operácií</t>
  </si>
  <si>
    <t>Prevod prostriedkov z rezervného fondu obce</t>
  </si>
  <si>
    <t xml:space="preserve">Kapitálové príjmy </t>
  </si>
  <si>
    <t>Vlastné príjmy RO s právnou subjektivitou</t>
  </si>
  <si>
    <t>Rozpočtové príjmy spolu</t>
  </si>
  <si>
    <t>Mzdy, platy, sl.príjmy a ost.osobné vyrovnania</t>
  </si>
  <si>
    <t>Tarifný plat, osob. plat, základný plat</t>
  </si>
  <si>
    <t>Príplatky</t>
  </si>
  <si>
    <t>Odmeny</t>
  </si>
  <si>
    <t>Poistné a príspevok do poisťovní</t>
  </si>
  <si>
    <t>Na nemocenské poistenie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</si>
  <si>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</si>
  <si>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</si>
  <si>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</si>
  <si>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</si>
  <si>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</si>
  <si>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z toho</t>
  </si>
  <si>
    <t>Cestovné náhrady</t>
  </si>
  <si>
    <t>Energie, voda a komunikácie</t>
  </si>
  <si>
    <t>Vodné, stočné</t>
  </si>
  <si>
    <t>Výpočtová technika</t>
  </si>
  <si>
    <t>Všeobecný materiál</t>
  </si>
  <si>
    <t>Knihy, časopisy, noviny, učebnice, uč. pomôcky.....</t>
  </si>
  <si>
    <t>Reprezentačné</t>
  </si>
  <si>
    <t>Dopravné</t>
  </si>
  <si>
    <t>Karty, známky, poznámky</t>
  </si>
  <si>
    <t>Rutinná a štandartná údržba</t>
  </si>
  <si>
    <t>Výpočtovej techniky</t>
  </si>
  <si>
    <t>Nájomné za nájom</t>
  </si>
  <si>
    <t>Všeobecné služby</t>
  </si>
  <si>
    <t>Poplatky a odvody</t>
  </si>
  <si>
    <t>Stravovanie</t>
  </si>
  <si>
    <t>Prídel do sociálneho fondu</t>
  </si>
  <si>
    <t>Odmeny zamestnancov mimopracovného pomeru</t>
  </si>
  <si>
    <t xml:space="preserve">Poistné a príspevky do poisťovní </t>
  </si>
  <si>
    <t>Služby</t>
  </si>
  <si>
    <t>Prídel do SF</t>
  </si>
  <si>
    <t>Kultúrne programy</t>
  </si>
  <si>
    <t>Mzdy, platy, sl. príjmy a ost. osobné vyrovnania</t>
  </si>
  <si>
    <t>Kapitálové výdavky spolu:</t>
  </si>
  <si>
    <t xml:space="preserve">Výdavkové finančné operácie </t>
  </si>
  <si>
    <t>821 005  20</t>
  </si>
  <si>
    <t>Sumarizácia</t>
  </si>
  <si>
    <t>Bežné výdavky spolu</t>
  </si>
  <si>
    <t>Kapitálové výdavky spolu</t>
  </si>
  <si>
    <t>Výdavkové finančné operácie</t>
  </si>
  <si>
    <t>Rozpočtové výdavky spolu</t>
  </si>
  <si>
    <t>Opatrovateľská služba</t>
  </si>
  <si>
    <t>Nedaňové príjmy - úroky z tuzemských úverov,pôžičiek,návr.fin. pomocí,</t>
  </si>
  <si>
    <t>Transfery v rámci verejnej správy - zo ŠR  DOPRAVNÉ ŽIAKOV</t>
  </si>
  <si>
    <t>Transfery v rámci verejnej správy - zo ŠR VZDELÁVACIE POUKAZY</t>
  </si>
  <si>
    <t>312001 1</t>
  </si>
  <si>
    <t>312001 2</t>
  </si>
  <si>
    <t>Materiál</t>
  </si>
  <si>
    <t>Údržba budov, objektov alebo ich časti</t>
  </si>
  <si>
    <t>Nákup smetných nádob</t>
  </si>
  <si>
    <t>Palivo do kosačiek</t>
  </si>
  <si>
    <t>Školské potreby</t>
  </si>
  <si>
    <t xml:space="preserve"> </t>
  </si>
  <si>
    <t>Tovary a služby</t>
  </si>
  <si>
    <t>Údržba</t>
  </si>
  <si>
    <t>09.1.2.1</t>
  </si>
  <si>
    <t>Kapitálové príjmy spolu</t>
  </si>
  <si>
    <t>Na invalidné pistenie</t>
  </si>
  <si>
    <t>Na poistenie do rezerného fondu solidarity</t>
  </si>
  <si>
    <t>eur</t>
  </si>
  <si>
    <t xml:space="preserve">  eur</t>
  </si>
  <si>
    <t xml:space="preserve">   eur        </t>
  </si>
  <si>
    <t xml:space="preserve">Tuzemské cestovné </t>
  </si>
  <si>
    <t>Energie - elektrika</t>
  </si>
  <si>
    <t>Energie - plyn</t>
  </si>
  <si>
    <t>Telefónné služby</t>
  </si>
  <si>
    <t>Poštovné</t>
  </si>
  <si>
    <t>Čistiace potreby</t>
  </si>
  <si>
    <t>Palivo, maziva,oleje,kvapaliny - PHM</t>
  </si>
  <si>
    <t>Servis, údržba a oprava a výdavky s tým spojené</t>
  </si>
  <si>
    <t>Povinné zmluvné poistenie a havarijné poistenie</t>
  </si>
  <si>
    <t>Špeciálnych strojov, zaraidení - alarm, kamera</t>
  </si>
  <si>
    <t>Nájomné za nájom ul.Pekárenská, Poľná</t>
  </si>
  <si>
    <t>Poistné - majetok obce</t>
  </si>
  <si>
    <t>Bežné transfery</t>
  </si>
  <si>
    <t>Odchodné</t>
  </si>
  <si>
    <t>Členské príspevky - RVC,TIR,SOTDUM,ZMOS,...</t>
  </si>
  <si>
    <t>Nemocenské dávky - prvých 10 dní</t>
  </si>
  <si>
    <t>Špeciálne služby - auditorske služby</t>
  </si>
  <si>
    <t>Splácanie úrokov z istiny - 24 b.j. ŠFRB</t>
  </si>
  <si>
    <t>Prepravné  - ARRIVA a.s.</t>
  </si>
  <si>
    <t>Energie - elektrika -  zberný dvor</t>
  </si>
  <si>
    <t>Servis, údržba, opravy - kosačky</t>
  </si>
  <si>
    <t>Energie - elektrika VO</t>
  </si>
  <si>
    <t xml:space="preserve">Oprava a údržba VO </t>
  </si>
  <si>
    <t>Kontroly, revízie,skúšky</t>
  </si>
  <si>
    <t>Knihy, časopisy, noviny</t>
  </si>
  <si>
    <t>Oprava a údržba MR</t>
  </si>
  <si>
    <t>Všeobecné služny - správca cintorina</t>
  </si>
  <si>
    <t>Ročný poplatok za softvér - hrobové mesto</t>
  </si>
  <si>
    <t>MŠ</t>
  </si>
  <si>
    <t>Mzdy,platy,služ.príjmy a ost.osob.vyrovnania</t>
  </si>
  <si>
    <t>Mzdy,platy, služ.príjmy a ost.osobné vyrovnania</t>
  </si>
  <si>
    <t>Poistné do zdravotnej poisťovne</t>
  </si>
  <si>
    <t>Telefón</t>
  </si>
  <si>
    <t>Nábytok</t>
  </si>
  <si>
    <t>Prevádzkové prístroje</t>
  </si>
  <si>
    <t>Knhy,časopisy,noviny,účebnice,uč.pomôcky</t>
  </si>
  <si>
    <t>Palivo ako zdroj energie - kosačky</t>
  </si>
  <si>
    <t>Strojov</t>
  </si>
  <si>
    <t>Vypočtovej techniky</t>
  </si>
  <si>
    <t>Softveru</t>
  </si>
  <si>
    <t>Školenia, kurzy, semináre, porady ...</t>
  </si>
  <si>
    <t>Stravné</t>
  </si>
  <si>
    <t>Prídel do soc. fondu</t>
  </si>
  <si>
    <t>Transfery jednotlivcom</t>
  </si>
  <si>
    <t>Nemocenské dávky - prvých 10 dni</t>
  </si>
  <si>
    <t>ŠKD</t>
  </si>
  <si>
    <t>09.6.0.1       Školská jedáleň  - originálne kompetencie</t>
  </si>
  <si>
    <t>ŠJ</t>
  </si>
  <si>
    <t xml:space="preserve">Prevádzkové stroje, prístroje zariadenia, technika </t>
  </si>
  <si>
    <t>Bežné  výdavky spolu:</t>
  </si>
  <si>
    <t>Poistné a príspevky do poisťovní</t>
  </si>
  <si>
    <t>Poistné do zdravotnej poisťove</t>
  </si>
  <si>
    <t>Poistné  a príspevok do  poisťovne</t>
  </si>
  <si>
    <t>Poistné a príspavok do poisťovní</t>
  </si>
  <si>
    <t>Splácanie úveru - 24 b.j. 20 rokov</t>
  </si>
  <si>
    <t>Splácanie úveru - istina  24 b.j. - ŠFRB</t>
  </si>
  <si>
    <t>Odmeny členom a zapisovateľom OVK</t>
  </si>
  <si>
    <t>Odmeny za doručenie oznám. o mieste konan.volieb</t>
  </si>
  <si>
    <t>Daň z nehnuetľnosti - z BYTOV</t>
  </si>
  <si>
    <t>Nájom z prenajatých  pozemkov</t>
  </si>
  <si>
    <t>Nájom za hrobové miesto</t>
  </si>
  <si>
    <t xml:space="preserve">Dotácia so ŠR ÚPSVaR - Hmotná núdza </t>
  </si>
  <si>
    <t>Dotácia  zo ŠR - ZŠ - prenesené kompetencie</t>
  </si>
  <si>
    <t>Dotácia zo ŠR - na životné prostredie</t>
  </si>
  <si>
    <t>Dotácia na voľby</t>
  </si>
  <si>
    <t>Údržba web stránky</t>
  </si>
  <si>
    <t>Odmena za licenciu SOZA</t>
  </si>
  <si>
    <t>Koncesionársky poplatok - RTVS</t>
  </si>
  <si>
    <t>Úroky z tuzem. úverov, pôžičiek, návrat. fin. výpomocí, vkladov</t>
  </si>
  <si>
    <t>Tlač  noviny -  Jacovsky hlásnik</t>
  </si>
  <si>
    <t>Reprezentačne</t>
  </si>
  <si>
    <t>Odmena na dohodu - Lekársky posudok</t>
  </si>
  <si>
    <t>Na starobné poistenie  - 14%</t>
  </si>
  <si>
    <t>Na nemocenské poistenie  - 1,4%</t>
  </si>
  <si>
    <t>Na úrazové poistenie - 3%</t>
  </si>
  <si>
    <t>Na invalidné pistenie- 1%</t>
  </si>
  <si>
    <t>Na poistenie do rezerného fondu solidarity - 4,75%</t>
  </si>
  <si>
    <t>Na nemocenské poistenie - 1,4%</t>
  </si>
  <si>
    <t>Na starobné poistenie - 14%</t>
  </si>
  <si>
    <t>Na poistenie do rezervného fondu solidarity - 4,75%</t>
  </si>
  <si>
    <t>Školenia, kurzy, semináre, porady, konferencie...</t>
  </si>
  <si>
    <t>Kontroly, revízie, odborné skušky</t>
  </si>
  <si>
    <t>Špeciálne služby  - právnici</t>
  </si>
  <si>
    <t>Odmeny zamestnancov mimoprac. pomeru</t>
  </si>
  <si>
    <t xml:space="preserve">Kontroly, revízie, skúšky </t>
  </si>
  <si>
    <t>Knihy,časopisy,noviny,účebnice,uč.pomôcky</t>
  </si>
  <si>
    <t xml:space="preserve">Všeobecné služby </t>
  </si>
  <si>
    <t xml:space="preserve">Prevádzkových stroj.,prístrojov,zariadení,techniky </t>
  </si>
  <si>
    <t>Nájom sklad materiálu PPD</t>
  </si>
  <si>
    <t>Všeobecný materiál - evidencia obyvateľ.</t>
  </si>
  <si>
    <t>ZŠ</t>
  </si>
  <si>
    <t>Budov, objektov a ich časti</t>
  </si>
  <si>
    <t>Poistenie majetku</t>
  </si>
  <si>
    <t>Transfer na Spoloč.stav.úrad  - obec</t>
  </si>
  <si>
    <t>Pokuty, penale a iné sankcie</t>
  </si>
  <si>
    <t>Dotácia zo ŠR - Dopravné žiakom ZŠ</t>
  </si>
  <si>
    <t>Dotácia zo ŠR - Na vých. a vzdeláv. Deti  v MŠ</t>
  </si>
  <si>
    <t>Splácanie úrokov z istiny - 24 b.j. - 20 r.</t>
  </si>
  <si>
    <t>Poplatok za znečistenie ovzdušia</t>
  </si>
  <si>
    <t>Poistné do  zdravotnych poisťovni 10%</t>
  </si>
  <si>
    <t>Poistné a príspevky do posťovní</t>
  </si>
  <si>
    <t>Kancelársky materiál</t>
  </si>
  <si>
    <t>Poplatok - administrácia úveru</t>
  </si>
  <si>
    <t>Zrážková voda - odvádzanie vôd z povrch. odtoku</t>
  </si>
  <si>
    <t>Poplatok za Miestny rozhlas -  Slovgram</t>
  </si>
  <si>
    <t xml:space="preserve">Ostatné poplatky - správny poplatok </t>
  </si>
  <si>
    <t>292 012</t>
  </si>
  <si>
    <t>633 006  2</t>
  </si>
  <si>
    <t>633 006  1</t>
  </si>
  <si>
    <t>637 004 1</t>
  </si>
  <si>
    <t>651 002    20</t>
  </si>
  <si>
    <t>651 002    40</t>
  </si>
  <si>
    <t>642  015</t>
  </si>
  <si>
    <t>821 005  40</t>
  </si>
  <si>
    <t>08.3.0         Vysielacie a vydavateľské služby</t>
  </si>
  <si>
    <t>08.4.0         Náboženské a iné spoločenské služby</t>
  </si>
  <si>
    <t>06.6.0         Správa bytov</t>
  </si>
  <si>
    <t>06.4.0         Verejné osvetlenie</t>
  </si>
  <si>
    <t xml:space="preserve">05.4.0        Verejná zeleň </t>
  </si>
  <si>
    <t xml:space="preserve">05.2.0         Nakladanie s odpadovými vodami </t>
  </si>
  <si>
    <t xml:space="preserve">04.5.1        Cestná doprava - miestné komunikácie </t>
  </si>
  <si>
    <t>01.6.0         Všeobecné verejné služby - Voľby</t>
  </si>
  <si>
    <t>01.1.2         Finančná a rozpočtová oblasť</t>
  </si>
  <si>
    <t>09.1.1.1      Predškolská výchova s bežnou starostlivosťou - OK</t>
  </si>
  <si>
    <t>09.5.0.1      Školský klub deti - OK</t>
  </si>
  <si>
    <t>10.7.0        Sociálna pomoc občanom hmotnej núdzi</t>
  </si>
  <si>
    <t xml:space="preserve">                                      Bežné výdavky</t>
  </si>
  <si>
    <t xml:space="preserve">Kód zdroja </t>
  </si>
  <si>
    <t>Kód zdroja</t>
  </si>
  <si>
    <t>Dotácia zo ŠR - Vzdelávacie poukazy ZŠ</t>
  </si>
  <si>
    <t>11H</t>
  </si>
  <si>
    <t>223001 3</t>
  </si>
  <si>
    <t>Príjem-separovaný zber odpadu</t>
  </si>
  <si>
    <t>Prevod finanč. Prostriedkov z RF</t>
  </si>
  <si>
    <t>Poistné do zdrav.poisťovní</t>
  </si>
  <si>
    <t>Provízie súvisiace s úverom</t>
  </si>
  <si>
    <t>Všeobecné služby-čistenie kanalizácie</t>
  </si>
  <si>
    <t>Verejné obstarávanie</t>
  </si>
  <si>
    <t>612001 2</t>
  </si>
  <si>
    <t>Príplatky,ostatné príplatky</t>
  </si>
  <si>
    <t>Odmeny na dohodu-Zberný dvor</t>
  </si>
  <si>
    <t>01.1.1                        Výdavky verejnej správ</t>
  </si>
  <si>
    <t xml:space="preserve">07.2.1         Zdravotníctvo inde neklasifikované </t>
  </si>
  <si>
    <t xml:space="preserve">08.1.0         Zdravotníctvo inde neklasifikované </t>
  </si>
  <si>
    <t>08.2.0      Ostatné kultúrne služby vrátane kultúrnych domov</t>
  </si>
  <si>
    <t>10.2.0       Staroba</t>
  </si>
  <si>
    <t xml:space="preserve">01.7.0         Transakcie verejného dlhu </t>
  </si>
  <si>
    <t>05.1.0         Nakladanie s odpadmi</t>
  </si>
  <si>
    <t xml:space="preserve">06.2.0         Rozvoj obcí </t>
  </si>
  <si>
    <t>01.1.1          Výdavky verejnej správy</t>
  </si>
  <si>
    <t>Bežné výdavky</t>
  </si>
  <si>
    <t>01.1.2          Finančná a rozpočtová oblasť</t>
  </si>
  <si>
    <t>01.6.0          Všeobecné verejné služby- Voľby</t>
  </si>
  <si>
    <t>01.7.0         Transakcie verejného dlhu</t>
  </si>
  <si>
    <t>04.5.1         Cestná doprava-miestne komunikácie</t>
  </si>
  <si>
    <t>05.2.0         Nakladanie s odpadovými vodami</t>
  </si>
  <si>
    <t>05.4.0         Verejná zeleň</t>
  </si>
  <si>
    <t>06.2.0         Rozvoj obcí</t>
  </si>
  <si>
    <t>07.2.1         Všeobecná zdravotná starostlivosť</t>
  </si>
  <si>
    <t>08.1.0         Šport</t>
  </si>
  <si>
    <t>08.2.0         Kultúrne služby</t>
  </si>
  <si>
    <t>09.1.2.1      Základné vzdelanie s bežnou starostlivostou - ZŠ</t>
  </si>
  <si>
    <t>10.2.0         Staroba</t>
  </si>
  <si>
    <t>10.7.0         Sociálna pomoc občanom v hmotnej núdzi</t>
  </si>
  <si>
    <t xml:space="preserve">                                                     Kapitalové  výdavky </t>
  </si>
  <si>
    <t>06.2.0          Rozvoj obcí</t>
  </si>
  <si>
    <t>Výdavkové finančné operácie spolu</t>
  </si>
  <si>
    <t>Bežné príjmy spolu</t>
  </si>
  <si>
    <t>Príjmové finančné operácie spolu</t>
  </si>
  <si>
    <t>Energie - elektrická energia</t>
  </si>
  <si>
    <t>Údržba telekomunikačnej techniky</t>
  </si>
  <si>
    <t>Odchodné pre zamestn.</t>
  </si>
  <si>
    <t>Cestovné žiakom</t>
  </si>
  <si>
    <t>Na úrazové poistenie - 0,80%</t>
  </si>
  <si>
    <t>Na invalidné pistenie- 3%</t>
  </si>
  <si>
    <t>Na poistenie v nezamestnanosti - 1%</t>
  </si>
  <si>
    <t>Odmeny a príspevky - poslanci OZ</t>
  </si>
  <si>
    <t>Všeobecné služby- Odvoz odpadu (ENVI GEOS)</t>
  </si>
  <si>
    <t>Spoločný úrad</t>
  </si>
  <si>
    <t>Údržba prev. strojov a prístrojov</t>
  </si>
  <si>
    <t>Oprava a údržba výpočtovej techniky</t>
  </si>
  <si>
    <t>Dohody o vykonaní práce</t>
  </si>
  <si>
    <t>Dotácia na register obyvateľov-REGOB</t>
  </si>
  <si>
    <t>Príplatky,osobný</t>
  </si>
  <si>
    <t>Príplatky ostatné</t>
  </si>
  <si>
    <t>292 017</t>
  </si>
  <si>
    <t>Dotácia zo ŠR - Na učebnice</t>
  </si>
  <si>
    <t xml:space="preserve">Výpočtová technika </t>
  </si>
  <si>
    <t>Knhy,časop.,účeb.,uč.pomôcky  PREDŠKOLÁK</t>
  </si>
  <si>
    <t>Energie - plyn  z vlastných príjmov</t>
  </si>
  <si>
    <t>Vodné, stočné z vlastných príjmov</t>
  </si>
  <si>
    <t>Energie - elektrika z vlastných príjmov</t>
  </si>
  <si>
    <t>Energie - plyn z vlastných príjmov</t>
  </si>
  <si>
    <t xml:space="preserve">Vodné, stočné z vlastných príjmov </t>
  </si>
  <si>
    <t>Všeobecný materiál  z vlastných príjmov</t>
  </si>
  <si>
    <t>Údržba prev. strojov a prístrojov z vlastných príjmov</t>
  </si>
  <si>
    <t>Poplatky a odvody /zaved.účtu banke ../</t>
  </si>
  <si>
    <t>Energie - elektrika  z vlastných príjmov</t>
  </si>
  <si>
    <t>Vodné, stočné  z vlastných  príjmov</t>
  </si>
  <si>
    <t>Výpočtová technika  z vlastných  príjmov</t>
  </si>
  <si>
    <t>Pracovné odevy, obuv  z vlastných príjmov</t>
  </si>
  <si>
    <t>Strojov  z vlastných príjmov</t>
  </si>
  <si>
    <t>Údržba budov priestorov a zariadení ŠJ</t>
  </si>
  <si>
    <t>Aktualizácia Softveru</t>
  </si>
  <si>
    <t>Údržba - aktualizácia Softveru  z vlastných príjmov</t>
  </si>
  <si>
    <t>Všeobecné služby z vlastných príjmov</t>
  </si>
  <si>
    <t>Odmeny  zo Vzdelávacích poukazov</t>
  </si>
  <si>
    <t>Poistné do zdravotnej poisťovne zo vzdel.poukazov</t>
  </si>
  <si>
    <t>Na nemocenské poistenie zo vzdel.poukazov</t>
  </si>
  <si>
    <t>Na starobné poistenie zo vzdel.poukazov</t>
  </si>
  <si>
    <t>Na úrazové poistenie zo vzdel.poukazov</t>
  </si>
  <si>
    <t>Na invalidné poistenie  zo vzdel.poukazov</t>
  </si>
  <si>
    <t>Na poistenie v nezamestnanosti  zo vzdel.poukazov</t>
  </si>
  <si>
    <t>Na poistenie do rezer.fondu solidarity zo vzd.pouk.</t>
  </si>
  <si>
    <t>Energie - elektrická energia z vlastných príjmov</t>
  </si>
  <si>
    <t>Energie - plyn zo vzdelavacích poukazov</t>
  </si>
  <si>
    <t>Všeobecný materiál z vlastných príjmov</t>
  </si>
  <si>
    <t>Udržba prev.Strojov a prístrojov - učeb.pomôcok</t>
  </si>
  <si>
    <t>Údržba budov,priestorov,ob.alebo ich častí z vl.príjmov</t>
  </si>
  <si>
    <t xml:space="preserve">Všeobecné služby z vlastných príjmov </t>
  </si>
  <si>
    <t>632 001  1</t>
  </si>
  <si>
    <t>Energie -elektrika DS</t>
  </si>
  <si>
    <t>Energie - plyn DS</t>
  </si>
  <si>
    <t>Vodné, stočné DS</t>
  </si>
  <si>
    <t>Vratky</t>
  </si>
  <si>
    <t>Na poistenie do rez.fondu solitarity</t>
  </si>
  <si>
    <t>Propagácia, reklama</t>
  </si>
  <si>
    <t>Všeobecné služby z vlas.príjmov</t>
  </si>
  <si>
    <t>Nábytok z vlastných príjmov</t>
  </si>
  <si>
    <t>Stravné z vlastných príjmov</t>
  </si>
  <si>
    <t>Materiál -  prev. strojov a prístrojov</t>
  </si>
  <si>
    <t>Materiál prev. strojov a prístrojov z vlastných príjmov</t>
  </si>
  <si>
    <t>Knhy,odborné časopisy, z vlastných príjmov</t>
  </si>
  <si>
    <t>Poistné do zdravotných poisťovní 10%</t>
  </si>
  <si>
    <t>Poistné do zdravotných poisťovní - 10%</t>
  </si>
  <si>
    <t>Príjem z nevyč.bež.transf.-opatr.služby,poz.komun.,staveb.úrad</t>
  </si>
  <si>
    <t>1AC1</t>
  </si>
  <si>
    <t>Dotácia z ÚPSVaR-aktivač.činnosť-UoZ §52a ESF</t>
  </si>
  <si>
    <t>Dotácia z ÚPSVaR-aktivač.činnosť-UoZ §52a ŠR</t>
  </si>
  <si>
    <t>312012 5</t>
  </si>
  <si>
    <t>312001 11</t>
  </si>
  <si>
    <t>312012 14</t>
  </si>
  <si>
    <t>312012 2</t>
  </si>
  <si>
    <t>312012 4</t>
  </si>
  <si>
    <t>Dotácia zo ŠR - Škola v prírode</t>
  </si>
  <si>
    <t>312012 8</t>
  </si>
  <si>
    <t>312012 13</t>
  </si>
  <si>
    <t>312012 17</t>
  </si>
  <si>
    <t>1AC2</t>
  </si>
  <si>
    <t>Kultúrne a športové akcie z NSK</t>
  </si>
  <si>
    <t>Odmeny zamestnancov mimoprac.pomeru (knižnica)</t>
  </si>
  <si>
    <t>Údržba budov priestorov a zariadení ŠJ z vl.príjmov</t>
  </si>
  <si>
    <t>Dotácia na učebnice pre žiakov</t>
  </si>
  <si>
    <t>Cestovné ná (lyžiarsky výcvik,škola v prírode)</t>
  </si>
  <si>
    <t>Tržby z predaja pozemku</t>
  </si>
  <si>
    <t>Vratky sociálna a zdravotná poisťovňa</t>
  </si>
  <si>
    <t>Na invalidné poistenie - 3%</t>
  </si>
  <si>
    <t>637 035 1</t>
  </si>
  <si>
    <t>Všeobecné služby -kosenie, výsadba</t>
  </si>
  <si>
    <t xml:space="preserve">Údržba budov,priestorov,ob.alebo ich častí </t>
  </si>
  <si>
    <t>Všeobecný materiál do knižnice</t>
  </si>
  <si>
    <t>Telekomunikačné služby</t>
  </si>
  <si>
    <t>Nehm.majetok softvér MŠ</t>
  </si>
  <si>
    <t xml:space="preserve">Nehm.majetok </t>
  </si>
  <si>
    <t>Príjem - vlastné prostriedky ŠJ - potraviny (nové účtov.)</t>
  </si>
  <si>
    <t>Príjem - vlastné prostriedky ZŠ s MŠ - réžia (nové účotv.)</t>
  </si>
  <si>
    <t xml:space="preserve">Asfaltovanie MK </t>
  </si>
  <si>
    <t xml:space="preserve">Tarifný plat,osob.plat,základ.plat-§50j </t>
  </si>
  <si>
    <t>Nákup potravín</t>
  </si>
  <si>
    <t>Splácanie úveru - ŠKD</t>
  </si>
  <si>
    <t>Splácanie úrokov - ŠKD</t>
  </si>
  <si>
    <t>Sociálne služby občanom v domove dôchodcov</t>
  </si>
  <si>
    <t>Telefónne služby</t>
  </si>
  <si>
    <t>821 005  56</t>
  </si>
  <si>
    <t>821005   55</t>
  </si>
  <si>
    <t>Splácanie úveru - ŠKD modernizácia interiéru II.</t>
  </si>
  <si>
    <t>651002     55</t>
  </si>
  <si>
    <t>651 002    56</t>
  </si>
  <si>
    <t>Splácanie úrokov - ŠKD,modernizácia interiéru II.</t>
  </si>
  <si>
    <t xml:space="preserve">633 006               Všeobecný materiál                         </t>
  </si>
  <si>
    <t>Energie - elektrika 24 b.j.</t>
  </si>
  <si>
    <t>Vodné, stočné 24 b.j.</t>
  </si>
  <si>
    <t>Príjem za energie od nájomníkov 24 b.j.</t>
  </si>
  <si>
    <t>223001  6</t>
  </si>
  <si>
    <t>72g</t>
  </si>
  <si>
    <t>Náhrada za pracovnú pohotovosť,služobnú pohotovosť</t>
  </si>
  <si>
    <t>Údržba prev.strojov a zariad. MŠ</t>
  </si>
  <si>
    <t>635 006                Budov, objektov a ich časti</t>
  </si>
  <si>
    <t>637 012                Poplatky a odvody /zaved.účtu banke ../</t>
  </si>
  <si>
    <t>72f</t>
  </si>
  <si>
    <t>633 010                Pracovné odevy, obuv a pracov.pomôcky</t>
  </si>
  <si>
    <t xml:space="preserve">Nehmotný majetok do 50 000 </t>
  </si>
  <si>
    <t>Všeobecné služby zo vzdelávacích poukazov</t>
  </si>
  <si>
    <t>Dotácia SZP</t>
  </si>
  <si>
    <t>Prídavok na dieťa</t>
  </si>
  <si>
    <t>Dávka v hmotnej núdzi</t>
  </si>
  <si>
    <t>Dotácia z UPSVaR-rodinné prídavky, dávka v hmotnej núdzi</t>
  </si>
  <si>
    <t>Príjmy z prenájmu TEV</t>
  </si>
  <si>
    <t>Poplatky ŠKD</t>
  </si>
  <si>
    <t>Poplatky MŠ</t>
  </si>
  <si>
    <t>72j</t>
  </si>
  <si>
    <t>Nákup potravín z dotácie ÚPSVaR</t>
  </si>
  <si>
    <t>Prenájom kuchyne ŠJ</t>
  </si>
  <si>
    <t>Vrátenie poplatkov za stravovanie</t>
  </si>
  <si>
    <t>Provízia za str.poukážky</t>
  </si>
  <si>
    <t>Dotácia z ÚPSVaR - podpora k stravovacím návykom</t>
  </si>
  <si>
    <t>Telekomunikačné služby z vlastných príjmov</t>
  </si>
  <si>
    <t>Palivo ako zdroj energie - kosačky z vlastných príjmov</t>
  </si>
  <si>
    <t>Školenia, kurzy, semináre, porady z vlastných príjmov</t>
  </si>
  <si>
    <t>Prídel do soc. fondu z vlastných príjmov</t>
  </si>
  <si>
    <t>Mzdy,platy, služ.príjmy a ost.osobné vyrovnania,vlas.pr.</t>
  </si>
  <si>
    <t>Transfer - Šport TJ Družtevnik</t>
  </si>
  <si>
    <t>Účinnosť od:</t>
  </si>
  <si>
    <t xml:space="preserve">Za kom. odpady a drobné staveb. odpady </t>
  </si>
  <si>
    <t>Za kom. odpady a drobné staveb. odpady-právnicke osoby</t>
  </si>
  <si>
    <t>Všeobecný materiál z dotácie ÚPSVaR</t>
  </si>
  <si>
    <t>Dotácia zo ŠR - Sčítanie obyvateľov,domov a bytov</t>
  </si>
  <si>
    <t>Projektová dokumentácia - Zelené obce SR</t>
  </si>
  <si>
    <t>02.2.0         Civilná ochrana</t>
  </si>
  <si>
    <t>03.2.0         Ochrana pred požiarmi</t>
  </si>
  <si>
    <t>Vratky energie ZŠ s MŠ predchádzajúci rok</t>
  </si>
  <si>
    <t xml:space="preserve">Vratky energie ZŠ s MŠ </t>
  </si>
  <si>
    <t>Prijaté finančné zábezpeky ŠJ</t>
  </si>
  <si>
    <t>Prevodový účet ŠJ</t>
  </si>
  <si>
    <t>Mat.interiérové vybavenie</t>
  </si>
  <si>
    <t>Energie - plyn preplatok</t>
  </si>
  <si>
    <t>Nehmotný majetok do 50 000 ŠJ z vlastných príjmov</t>
  </si>
  <si>
    <t>Vrátené finančné zábezpeky ŠJ</t>
  </si>
  <si>
    <t>Daň z poistného ZŠ I.</t>
  </si>
  <si>
    <t>Energie - plyn  z minulých rokov</t>
  </si>
  <si>
    <t>Telekomunikačná technika</t>
  </si>
  <si>
    <t>PN z vlastných príjmov</t>
  </si>
  <si>
    <t>Mimoriadne odmeny DK</t>
  </si>
  <si>
    <t xml:space="preserve">Na nemocenské poistenie </t>
  </si>
  <si>
    <t>El.energia z minulých rokov</t>
  </si>
  <si>
    <t>Interiérové vybyvenie</t>
  </si>
  <si>
    <t>Dotácia z Dobrovoľnej požiarnej ochrany</t>
  </si>
  <si>
    <t>Dotácia z NSK-Športujeme s úsmevom</t>
  </si>
  <si>
    <t>Špeciálny materiál</t>
  </si>
  <si>
    <t>Materiálno-technické vybavenie DHZ</t>
  </si>
  <si>
    <t>Špeciálny materiál, zásahové prilby</t>
  </si>
  <si>
    <t>Pracovné odevy,ochranné prac.pomôcky</t>
  </si>
  <si>
    <t>PHM hasičské auto</t>
  </si>
  <si>
    <t>Odmeny za sčítanie obyvateľov, domov</t>
  </si>
  <si>
    <t>Dotácia z FPU - Skvalitnenie knižného fondu v obecnej knižnici</t>
  </si>
  <si>
    <t>Odstupné</t>
  </si>
  <si>
    <t>Knihy z dotácie FPU "Skvalitnenie knižného  fondu..."</t>
  </si>
  <si>
    <t>Údržba kúrenia v bytoch 24 b. j.</t>
  </si>
  <si>
    <t>Výpočtová technika PREDŠKOLÁK</t>
  </si>
  <si>
    <t>Pracovné odevy, obuv z vl. Príjmov</t>
  </si>
  <si>
    <t>Nehm.majetok softvér MŠ z vl.príjmov</t>
  </si>
  <si>
    <t xml:space="preserve">Špeciálny materiál - respirátory </t>
  </si>
  <si>
    <t>Poštovné z vl.príjmov</t>
  </si>
  <si>
    <t>131L</t>
  </si>
  <si>
    <t>Zostatok prostriedkov z predchádzajúcich rokov - Fasáda telocvične</t>
  </si>
  <si>
    <t>Rekonštrukcia telocvične, havarijný stav fasády spolufin.</t>
  </si>
  <si>
    <t>Rekonštrukcia telocvične, havarijný stav fasády z r.2021</t>
  </si>
  <si>
    <t>09.5.0    Školský klub detí OK</t>
  </si>
  <si>
    <t>09.6.0.2      Školská jedáleň - originálne kompetencie</t>
  </si>
  <si>
    <t>Dotácia  zo ŠR - Na vých. a vzdel. deti  SZP</t>
  </si>
  <si>
    <t>Dotácia zo ŠR - Dofinancovanie prevádzkových nákladov ZŠ</t>
  </si>
  <si>
    <t>Dary, granty od subjektu mimo VS</t>
  </si>
  <si>
    <t>Projektová dokumentácia-energ.zhod.budovy OcÚ</t>
  </si>
  <si>
    <t>Odmeny - Predškolák</t>
  </si>
  <si>
    <t>UP z vlastn.príjmov</t>
  </si>
  <si>
    <t>Odmeny zamestnancov zo vzdelávacích poukazov</t>
  </si>
  <si>
    <t>Príspevok na stravovanie</t>
  </si>
  <si>
    <t xml:space="preserve">Dotácia z rozp. VÚC - Október-úcta k starším "Uctime si našich starkých" </t>
  </si>
  <si>
    <t>1PO1</t>
  </si>
  <si>
    <t>1PO2</t>
  </si>
  <si>
    <t>11UA</t>
  </si>
  <si>
    <t>Dotácia prostriedky mechanizmu POO-edukačné publikácie</t>
  </si>
  <si>
    <t>Dotácia prostriedky mechanizmu POO-10% DPH edukačné publikácie</t>
  </si>
  <si>
    <t>Dotácia zo ŠR - Ukrajina podpora integrácie žiakov</t>
  </si>
  <si>
    <t>Dotácia zo ŠR - Stavebný úrad</t>
  </si>
  <si>
    <t>Dotácia zo ŠR - Pozemné komunikácie</t>
  </si>
  <si>
    <t>3AA1</t>
  </si>
  <si>
    <t>3AA2</t>
  </si>
  <si>
    <t>Nenávratný finančný príspevok z ÚPVSR Wifi pre Teba</t>
  </si>
  <si>
    <t>Zostatok prostriedkov z predchádzajúcich rokov-dopravné ZŠ 2021</t>
  </si>
  <si>
    <t>Zostatok  prostriedkov z predch.rokov,dotácia odmeny opatrov.</t>
  </si>
  <si>
    <t>Nenávratný finančný príspevok Obnova chodníka na Bedzianskej ulici</t>
  </si>
  <si>
    <t>Prísp.obč.združeniu na odchyt túlavých zvierat</t>
  </si>
  <si>
    <t>Servis a údržba vozidla DHZO</t>
  </si>
  <si>
    <t>10.4.0          Rodina a deti</t>
  </si>
  <si>
    <t>Projekt rozšírenia kapacity cintorína</t>
  </si>
  <si>
    <t>Projektová dokum. - Parkovisko OD,zastávka autobusu</t>
  </si>
  <si>
    <t>Zastávka autobusu ul. Májová</t>
  </si>
  <si>
    <t>Obnova chodníka na ul. Bedzianska v Jacovciach</t>
  </si>
  <si>
    <t>Podpora opatrovateľskej služby II.</t>
  </si>
  <si>
    <t>3AC1</t>
  </si>
  <si>
    <t>Dotácia zo ŠR - edukačné publikácue</t>
  </si>
  <si>
    <t>Všeobecný materiál šport</t>
  </si>
  <si>
    <t>Údržba prev.strojov a zariad. MŠ z vlastných príjmov</t>
  </si>
  <si>
    <t>Cestovné náhrady Predškolák</t>
  </si>
  <si>
    <t>Finančný príspevok na stravu MŠ</t>
  </si>
  <si>
    <t>Nemocenské dávky - prvých 10 dni z vlastných príjmov</t>
  </si>
  <si>
    <t>Finančný príspevok na stravu</t>
  </si>
  <si>
    <t>Školské potreby žiak z Ukrajiny</t>
  </si>
  <si>
    <t>Dotácia - edukačné publikácie</t>
  </si>
  <si>
    <t>Dotácia - edukačné publikácie 10 %DPH</t>
  </si>
  <si>
    <t>Dotácie - edukačné publikácie zo ŠR</t>
  </si>
  <si>
    <t>Mzdy,platy, služ.príjmy a ost.osobné vyrov.NFP OP ĽZ</t>
  </si>
  <si>
    <t>Automatický závlahový systém - centrum obce</t>
  </si>
  <si>
    <t>Rekonštrukcia elektroinštalácie prevádzkárne+bleskozvod</t>
  </si>
  <si>
    <t>Finančný príspevok na stravu z vlastných príjmov</t>
  </si>
  <si>
    <t>Odmeny členom komisií</t>
  </si>
  <si>
    <t>Skutočnosť 2022</t>
  </si>
  <si>
    <t>Školenia, kurzy, semináre, porady ..., vlas.príjmy</t>
  </si>
  <si>
    <t>Dotácia Referendum</t>
  </si>
  <si>
    <t>Dotácia z ÚPSVaR - odmeny  pracovníkov VS</t>
  </si>
  <si>
    <t>Dotácia - KT - Výstavba detského inkluzívneho ihriska</t>
  </si>
  <si>
    <t xml:space="preserve">Fond opráv -  údržba  24 b. j. </t>
  </si>
  <si>
    <t>Odmeny - KZ 2022</t>
  </si>
  <si>
    <t>Kontajner na sklo</t>
  </si>
  <si>
    <t>Bleskozvod na Dome služieb</t>
  </si>
  <si>
    <t>Rekonštrukcia budovy"Záhradka"výmena okien,dverí</t>
  </si>
  <si>
    <t>El.energia MŠ Ministerstvo hospodárstva</t>
  </si>
  <si>
    <t>Energia ŠKD Ministerstvo hospodárstva</t>
  </si>
  <si>
    <t>Mzdy, platy, z vlastn.príjmov</t>
  </si>
  <si>
    <t>Príplatky ostatné z vlastn.príjmov</t>
  </si>
  <si>
    <t>Odmeny z vlastn.príjmov</t>
  </si>
  <si>
    <t>Na nemocenské poistenie z vlastn.príjmov</t>
  </si>
  <si>
    <t>Na starobné poistenie z vlastn.príjmov</t>
  </si>
  <si>
    <t>Na úrazové poistenie z vlastn.príjmov</t>
  </si>
  <si>
    <t>Na poistenie do rez. fondu solidarity z vlastn.príjmov</t>
  </si>
  <si>
    <t>Energie - ŠJ Ministerstvo hospodárstva</t>
  </si>
  <si>
    <t>Výpočtová technika - vzdelávacie poukazy</t>
  </si>
  <si>
    <t>Všeobecný materiál Ukrajina</t>
  </si>
  <si>
    <t>Knihy,časopisy,noviny,účebnice,uč.pomôcky zo VZP</t>
  </si>
  <si>
    <t>UP dotácia MVZ</t>
  </si>
  <si>
    <t>Občianskemu združeniu Spokojnosť</t>
  </si>
  <si>
    <t>Zostatok prostriedkov z predchádzajúcich rokov-dopravné ZŠ 2022</t>
  </si>
  <si>
    <t>131M</t>
  </si>
  <si>
    <t>Zostatok  prostriedkov z predch.rokov-Referendum 2023</t>
  </si>
  <si>
    <t>Zostatok  prostriedkov z predch.rokov-Obnova knižného fondu</t>
  </si>
  <si>
    <t>Zostatok  prostriedkov z predch.rokov-Vybudov.detsk.inkluzív.hriska</t>
  </si>
  <si>
    <t>131N</t>
  </si>
  <si>
    <t>Zostatok prostriedkov z predch.rokov - Havarijný stav kotolne ZŠ</t>
  </si>
  <si>
    <t>Projekt.dokumentácia - Havarij.situácia kotolne ZŠ</t>
  </si>
  <si>
    <t>Projekt.dokumentácia - Havarij.situácia elektr.rozvod. ZŠ</t>
  </si>
  <si>
    <t>Projekt.dokumentácia - Kanalizácia</t>
  </si>
  <si>
    <t>Projekt.dokumentácia - Priechod pre chodcov</t>
  </si>
  <si>
    <t>Projekt.dokumentácia - Rekonštrukcia kultúrneho domu</t>
  </si>
  <si>
    <t xml:space="preserve">Detské inkluzívne ihrisko z výzvy podpora rodiny </t>
  </si>
  <si>
    <t>Detské inkluzívne ihrisko z výzvy podpora rodiny - spoluf.</t>
  </si>
  <si>
    <t>Detské inkluzívne ihrisko z výzvy podpora rodiny -dary</t>
  </si>
  <si>
    <t>Nákup pozemku</t>
  </si>
  <si>
    <t>Rekonštrukcia rozhlasovne a reproduktorov OcÚ</t>
  </si>
  <si>
    <t>Rekonštrukcia havarij.stavu kotolne v ZŠ</t>
  </si>
  <si>
    <t>Granty, dary pre obec na inkluzívne ihrisko</t>
  </si>
  <si>
    <t>Dotácia z NSK - Rekonštrukcia rozhlasovne a reproduktorov OcÚ</t>
  </si>
  <si>
    <t>Dotácia zo ŠR - Havarijná situácia kotolne a rozvodov ZŠ</t>
  </si>
  <si>
    <t>Dotácia MF SR - odstránenie dôsledkov inflácie r. 2023</t>
  </si>
  <si>
    <t>Dotácia Voľby do NR SR 2023</t>
  </si>
  <si>
    <t>Dotácia zo ŠR - Špecifiká Ukrajina</t>
  </si>
  <si>
    <t>3PO1</t>
  </si>
  <si>
    <t>Dotácia zo ŠR - Profesijný rozvoj zamestnancov</t>
  </si>
  <si>
    <t>Dotácia z ÚPSVaR-aktivač.činnosť-UoZ §54</t>
  </si>
  <si>
    <t>Dotácia zo ŠR - Lyžiarsky kurz</t>
  </si>
  <si>
    <t>Energie - plyn z dotácie MF SR</t>
  </si>
  <si>
    <t>Tarifný plat</t>
  </si>
  <si>
    <t>Údržba budov - nájazd na schody</t>
  </si>
  <si>
    <t>Energie - plyn DS-dotácia z MF SR</t>
  </si>
  <si>
    <t>Prac.oblečenie,aktivačná činnosť §54 zákona 5/2004</t>
  </si>
  <si>
    <t>Poistenie - aktivačná činnosť §54</t>
  </si>
  <si>
    <t>Údržba 24 b. j.</t>
  </si>
  <si>
    <t>Dotácia zo ŠR - Príspevok za vytriedenosť odpadu</t>
  </si>
  <si>
    <t>Výsadba zelene pri OD Jednota z dotácie ŠR</t>
  </si>
  <si>
    <t>Granty,dary pre obec na inkluzívne ihrisko</t>
  </si>
  <si>
    <t>Energie - plyn  DK Energie 2023</t>
  </si>
  <si>
    <t>Všeobecné služby Predškolák</t>
  </si>
  <si>
    <t xml:space="preserve">Finančný príspevok na stravu </t>
  </si>
  <si>
    <t>Ocenenie pre pedagóga</t>
  </si>
  <si>
    <t>Preplatky poistného za rok 2022</t>
  </si>
  <si>
    <t>Prev. strojove a prístroje z dotácie strav.návyky</t>
  </si>
  <si>
    <t>Všeobecný materiál z dotácie strav.návyky</t>
  </si>
  <si>
    <t>Odmeny POO</t>
  </si>
  <si>
    <t>Poistné do zdravotnej poisťovne POO</t>
  </si>
  <si>
    <t>Na nemocenské poistenie POO</t>
  </si>
  <si>
    <t>Na starobné poistenie POO</t>
  </si>
  <si>
    <t>Na úrazové poistenie POO</t>
  </si>
  <si>
    <t>Na invalidné poistenie POO</t>
  </si>
  <si>
    <t>Na poistenie do rezervného fondu solidarity POO</t>
  </si>
  <si>
    <t>Na poistenie v nezamestnanosti POO</t>
  </si>
  <si>
    <t>OPP ochranné prac.pomôcky</t>
  </si>
  <si>
    <t>Dotácia zo ŠR - Digitálne vzdelávanie</t>
  </si>
  <si>
    <t>Dotácia z  ÚPSVaR - strava detí v hmotnej núdzi</t>
  </si>
  <si>
    <t>Príspevok za ubytovanie odídenca</t>
  </si>
  <si>
    <t>Dotácia zo ŠR -Príspevok za ubytovanie odídenca</t>
  </si>
  <si>
    <t>Granty, dary - NN elektrický rozvod ul. Potočná</t>
  </si>
  <si>
    <t>Dotácia z Envi.fondu SAŽP-výsadba zelene a dopl.prvkov na det.ihris.</t>
  </si>
  <si>
    <t>Výsadba zelene a dopl.prvkov na det.ihris.</t>
  </si>
  <si>
    <t>Výsadba zelene a dopl.prvkov na det.ihris. Spolufin.</t>
  </si>
  <si>
    <t>Všeobecné služby-NN elektr.rozvod ul. Potočná</t>
  </si>
  <si>
    <t>Všeobecné služby-NN elektr.rozvod ul. Potočná(dary)</t>
  </si>
  <si>
    <t>Zmeny doplnky územného plánu</t>
  </si>
  <si>
    <t>Rozpočet 2024 schválený</t>
  </si>
  <si>
    <t>72a</t>
  </si>
  <si>
    <t>Skutočnosť 2023</t>
  </si>
  <si>
    <t>Očakávaná skutočnosť 2024</t>
  </si>
  <si>
    <t>Rozpočet 2025 návrh</t>
  </si>
  <si>
    <t xml:space="preserve">Rozpočet 2026 návrh  </t>
  </si>
  <si>
    <t>Rozpočet 2027 návrh</t>
  </si>
  <si>
    <t xml:space="preserve"> ROZPOČET OBCE JACOVCE ZA ROKY 2022 - 2024 A NÁVRH ROZPOČTU NA ROKY 2025 - 2027</t>
  </si>
  <si>
    <t>Rozpočet 2026 návrh</t>
  </si>
  <si>
    <t xml:space="preserve">                                                               ROZPOČET OBCE JACOVCE  ZA ROKY 2022 - 2024/ A  NÁVRH ROZPOČTU NA ROKY 2025 - 2027</t>
  </si>
  <si>
    <t xml:space="preserve">Rozpočet 2025 návrh </t>
  </si>
  <si>
    <t xml:space="preserve">Rozpočet 2027 návrh </t>
  </si>
  <si>
    <t>Dotácia zo ŠR - Odchodné ZŠ</t>
  </si>
  <si>
    <t>1BB1</t>
  </si>
  <si>
    <t>1BB2</t>
  </si>
  <si>
    <t>Dotácia z ESF na pedagogických asistentov</t>
  </si>
  <si>
    <t>1AA1</t>
  </si>
  <si>
    <t>1AA2</t>
  </si>
  <si>
    <t>KT z MŽP SR-Obecný úrad energetického zhodnotenie</t>
  </si>
  <si>
    <t>Všeobecné služby-prenájom mobilnej toalety</t>
  </si>
  <si>
    <t>Poistenie - aktivačná činnosť DvHN</t>
  </si>
  <si>
    <t>Energie - elektrika VO-dotácia z MF SR</t>
  </si>
  <si>
    <t>Interiérové vybavenie kancelárie</t>
  </si>
  <si>
    <t>Drevený stánok</t>
  </si>
  <si>
    <t>Projekt.dokumentácia - Kabelové rozvody ul.Potočná</t>
  </si>
  <si>
    <t>Obecný úrad - energetické zhodnotenie</t>
  </si>
  <si>
    <t>Obecný úrad - energetické zhodnotenie spolufinancov.</t>
  </si>
  <si>
    <t>Z preplatkov zdravotné poisťovne</t>
  </si>
  <si>
    <t>Mzdy, platy, v vlastných príjmov</t>
  </si>
  <si>
    <t>Oprava a údržba výpočtovej techniky z vlastn.príjmov</t>
  </si>
  <si>
    <t>Dohody o vykonaní práce z vlastných príjmov</t>
  </si>
  <si>
    <t>Mzdy POP3 85%</t>
  </si>
  <si>
    <t>Mzdy POP3 15%</t>
  </si>
  <si>
    <t>Mzdy POP3 obec</t>
  </si>
  <si>
    <t>Príplatky POP3 85%</t>
  </si>
  <si>
    <t>Príplatky POP3 15%</t>
  </si>
  <si>
    <t>Príplatky POP3 obec</t>
  </si>
  <si>
    <t>Odmeny POP3 85%</t>
  </si>
  <si>
    <t>Odmeny POP3 15%</t>
  </si>
  <si>
    <t>Odmeny POP3 obec</t>
  </si>
  <si>
    <t>Poistné do zdravotnej poisťovne POP3 85%</t>
  </si>
  <si>
    <t>Poistné do zdravotnej poisťovne POP3 15%</t>
  </si>
  <si>
    <t>Poistné do zdravotnej poisťovne POP3 obec</t>
  </si>
  <si>
    <t>Na nemocenské poistenie POP3 85%</t>
  </si>
  <si>
    <t>Na nemocenské poistenie POP3 15%</t>
  </si>
  <si>
    <t>Na nemocenské poistenie POP3 obec</t>
  </si>
  <si>
    <t>Na starobné poistenie POP3 85%</t>
  </si>
  <si>
    <t>Na starobné poistenie POP3 15%</t>
  </si>
  <si>
    <t>Na starobné poistenie POP3 obec</t>
  </si>
  <si>
    <t>Na úrazové poistenie POP3 85%</t>
  </si>
  <si>
    <t>Na úrazové poistenie POP3 15%</t>
  </si>
  <si>
    <t>Na úrazové poistenie POP3 obec</t>
  </si>
  <si>
    <t>Na invalidné poistenie POP3 85%</t>
  </si>
  <si>
    <t>Na invalidné poistenie POP3 15%</t>
  </si>
  <si>
    <t>Na invalidné poistenie POP3 obec</t>
  </si>
  <si>
    <t>Na poistenie v nezamestnanosti POP3 85%</t>
  </si>
  <si>
    <t>Na poistenie v nezamestnanosti POP3 15%</t>
  </si>
  <si>
    <t>Na poistenie v nezamestnanosti POP3 obec</t>
  </si>
  <si>
    <t>Na poistenie do rezervného fondu solidarity POP3 85%</t>
  </si>
  <si>
    <t>Na poistenie do rezervného fondu solidarity POP3 15%</t>
  </si>
  <si>
    <t>Na poistenie do rezervného fondu solidarity POP3 obec</t>
  </si>
  <si>
    <t>Prevádzkové stroje, prístroje zariadenia, tech.DIGITALI</t>
  </si>
  <si>
    <t>Dotácie - DIGITALIZÁCIA</t>
  </si>
  <si>
    <t>Údržba budov,priestorov,ob.alebo ich častí Ukrajina</t>
  </si>
  <si>
    <t>Prevádzkové prístroje z vl. Príjmov</t>
  </si>
  <si>
    <t>Všeobecný materiál PREDŠKOLÁK</t>
  </si>
  <si>
    <t>Preprava PREDŠKOLÁKOV</t>
  </si>
  <si>
    <t>Odchodné zo ŠR v MŠ</t>
  </si>
  <si>
    <t>Príplatky osobný</t>
  </si>
  <si>
    <t xml:space="preserve">Na členské </t>
  </si>
  <si>
    <t>Prevádzkové stroje prístroje PREDŠKOLÁK</t>
  </si>
  <si>
    <t xml:space="preserve">Na členské príspevky </t>
  </si>
  <si>
    <t xml:space="preserve">Komunikačná infraštruktúra </t>
  </si>
  <si>
    <t>Ocenennie pre zamestnanca</t>
  </si>
  <si>
    <t>Mzdy ŠPT</t>
  </si>
  <si>
    <t>Mzdy PA</t>
  </si>
  <si>
    <t>Mzdy POP3 58,879%</t>
  </si>
  <si>
    <t>Mzdy POP3 67,75%</t>
  </si>
  <si>
    <t>Mzdy POP3 12,05 %</t>
  </si>
  <si>
    <t>3BB1</t>
  </si>
  <si>
    <t>Mzdy POP3 26,121 %</t>
  </si>
  <si>
    <t>Mzdy POP3 17,25 %</t>
  </si>
  <si>
    <t>3BB2</t>
  </si>
  <si>
    <t>Mzdy POP3 2,95%</t>
  </si>
  <si>
    <t>Príplatky PA</t>
  </si>
  <si>
    <t>Príplatky POP3 58,879%</t>
  </si>
  <si>
    <t>Príplatky POP3 67,75%</t>
  </si>
  <si>
    <t>Príplatky POP3 12,05%</t>
  </si>
  <si>
    <t>Príplatky POP3 26,121%</t>
  </si>
  <si>
    <t>Príplatky POP3 17,25%</t>
  </si>
  <si>
    <t>Príplatky POP3 2,95%</t>
  </si>
  <si>
    <t>Odmeny 58,879%</t>
  </si>
  <si>
    <t>Odmeny POP3</t>
  </si>
  <si>
    <t>Odmeny POP3 12,05%</t>
  </si>
  <si>
    <t>Odmeny POP3 26,121%</t>
  </si>
  <si>
    <t>Odmeny POP3 17,25%</t>
  </si>
  <si>
    <t>Odmeny POP3 2,95%</t>
  </si>
  <si>
    <t>Poistné do zdravotnej poisťovne POO PA</t>
  </si>
  <si>
    <t>Poistné do zdravotnej poisťovne POO ŠPT</t>
  </si>
  <si>
    <t>Poistné do zdravotnej poisťovne POP3 58,879%</t>
  </si>
  <si>
    <t>Poistné do zdravotnej poisťovne POP3 67,75%</t>
  </si>
  <si>
    <t>Poistné do zdravotnej poisťovne POP3 12,05%</t>
  </si>
  <si>
    <t>Poistné do zdravotnej poisťovne POP3 26,121%</t>
  </si>
  <si>
    <t>Poistné do zdravotnej poisťovne POP3 17,25%</t>
  </si>
  <si>
    <t>Poistné do zdravotnej poisťovne POP3 15 %</t>
  </si>
  <si>
    <t>Poistné do zdravotnej poisťovne POP3 2,95%</t>
  </si>
  <si>
    <t>Na nemocenské poistenie PA</t>
  </si>
  <si>
    <t>Na nemocenské poistenie ŠPT</t>
  </si>
  <si>
    <t>Na nemocenské poistenie POP3 58,879%</t>
  </si>
  <si>
    <t>Na nemocenské poistenie POP3 67,75%</t>
  </si>
  <si>
    <t>Na nemocenské poistenie POP3 12,05%</t>
  </si>
  <si>
    <t>Na nemocenské poistenie POP3 26,121%</t>
  </si>
  <si>
    <t>Na nemocenské poistenie POP3 17,25%</t>
  </si>
  <si>
    <t>Na nemocenské poistenie POP3 2,95%</t>
  </si>
  <si>
    <t>Na starobné poistenie ŠPT</t>
  </si>
  <si>
    <t>Na starobné poistenie PA</t>
  </si>
  <si>
    <t>Na starobné poistenie POP3 58,879%</t>
  </si>
  <si>
    <t>Na starobné poistenie POP3 67,75%</t>
  </si>
  <si>
    <t>Na starobné poistenie POP3 12,05%</t>
  </si>
  <si>
    <t>Na starobné poistenie POP3 26,121%</t>
  </si>
  <si>
    <t>Na starobné poistenie POP3 17,25%</t>
  </si>
  <si>
    <t>Na starobné poistenie POP3 2,95%</t>
  </si>
  <si>
    <t>Na úrazové poistenie ŠPT</t>
  </si>
  <si>
    <t>Na úrazové poistenie PA</t>
  </si>
  <si>
    <t>Na úrazové poistenie POP3 58,879%</t>
  </si>
  <si>
    <t>Na úrazové poistenie POP3 67,75%</t>
  </si>
  <si>
    <t>Na úrazové poistenie POP3 12,05%</t>
  </si>
  <si>
    <t>Na úrazové poistenie POP3 26,121%</t>
  </si>
  <si>
    <t>Na úrazové poistenie POP3 17,25%</t>
  </si>
  <si>
    <t>Na úrazové poistenie POP3 2,95%</t>
  </si>
  <si>
    <t>Na invalidné poistenie ŠPT</t>
  </si>
  <si>
    <t>Na invalidné poistenie PA</t>
  </si>
  <si>
    <t>Na invalidné poistenie POP3 58,879%</t>
  </si>
  <si>
    <t>Na invalidné poistenie POP3 67,75%</t>
  </si>
  <si>
    <t>Na invalidné poistenie POP3 12,05%</t>
  </si>
  <si>
    <t>Na invalidné poistenie POP3 26,121%</t>
  </si>
  <si>
    <t>Na invalidné poistenie POP3 17,25%</t>
  </si>
  <si>
    <t>Na invalidné poistenie POP3 2,95%</t>
  </si>
  <si>
    <t>Na poistenie v nezamestnanosti ŠPT</t>
  </si>
  <si>
    <t>Na poistenie v nezamestnanosti PA</t>
  </si>
  <si>
    <t>Na poistenie v nezamestnanosti POP3 58,879%</t>
  </si>
  <si>
    <t>Na poistenie v nezamestnanosti POP3 67,75%</t>
  </si>
  <si>
    <t>Na poistenie v nezamestnanosti POP3 12%</t>
  </si>
  <si>
    <t>Na poistenie v nezamestnanosti POP3 26,121%</t>
  </si>
  <si>
    <t>Na poistenie v nezamestnanosti POP3 17,25%</t>
  </si>
  <si>
    <t>Na poistenie v nezamestnanosti POP3 2,95%</t>
  </si>
  <si>
    <t>Na poistenie do rezervného fondu solidarity ŠPT</t>
  </si>
  <si>
    <t>Na poistenie do rezervného fondu solidarity PA</t>
  </si>
  <si>
    <t>Na poistenie do rezer fondu solidarity POP3 58,879%</t>
  </si>
  <si>
    <t>Na poistenie do rezer fondu solidarity POP3 67,75%</t>
  </si>
  <si>
    <t>Na poistenie do rezerv fondu solidarity POP3 12,05%</t>
  </si>
  <si>
    <t>Na poistenie do rezer fondu solidarity POP3 26,121%</t>
  </si>
  <si>
    <t>Na poistenie do rezer fondu solidarity POP3 17,25%</t>
  </si>
  <si>
    <t>Na poistenie do rezer fondu solidarity POP3 15%</t>
  </si>
  <si>
    <t>Na poistenie do rezer fondu solidarity POP3 2,95%</t>
  </si>
  <si>
    <t>131J,L,M,N</t>
  </si>
  <si>
    <t>Vodné, stočné z roku 2023</t>
  </si>
  <si>
    <t>Telefón z roku 2023</t>
  </si>
  <si>
    <t>Nábytok Ukrajina</t>
  </si>
  <si>
    <t>Nábytok z roku 2023</t>
  </si>
  <si>
    <t>Výpočtová technika z roku 2023</t>
  </si>
  <si>
    <t>Všeobecný materiál z roku 2023</t>
  </si>
  <si>
    <t>Vypočtovej techniky Ukrajina</t>
  </si>
  <si>
    <t>Vypočtovej techniky z roku 2023</t>
  </si>
  <si>
    <t>3UAN</t>
  </si>
  <si>
    <t>Výpočtová technika Ukrajina z roku 2023</t>
  </si>
  <si>
    <t>Školenia, kurzy, semináre, porady Ukrajina</t>
  </si>
  <si>
    <t>Na členské</t>
  </si>
  <si>
    <t>131K,L,M,N</t>
  </si>
  <si>
    <t>Nemocenské dávky - prvých 10 dni POP3</t>
  </si>
  <si>
    <t>Nemocenské dávky - prvých 10 dni POP3 85%</t>
  </si>
  <si>
    <t xml:space="preserve">Nemocenské dávky - prvých 10 dni POP3 </t>
  </si>
  <si>
    <t>Nemocenské dávky - prvých 10 dni POP3 15%</t>
  </si>
  <si>
    <t>Dotácia Dajme spolu gól</t>
  </si>
  <si>
    <t>UP z roku 2023</t>
  </si>
  <si>
    <t>Dotácia zo ŠR - PA ZŠ</t>
  </si>
  <si>
    <t>Dotácia zo ŠR - ŠPT ZŠ</t>
  </si>
  <si>
    <t xml:space="preserve">Dotácia z ESF na pedagogických asistentov </t>
  </si>
  <si>
    <t>131J131K,L,N</t>
  </si>
  <si>
    <t>292012</t>
  </si>
  <si>
    <t>Z roku 2023</t>
  </si>
  <si>
    <t>Dopravné z roku 2023</t>
  </si>
  <si>
    <t xml:space="preserve">Dotácia Dajme spolu gól </t>
  </si>
  <si>
    <t>Granty, dary na oslavy 800 výročia obce Jacovce</t>
  </si>
  <si>
    <t>Granty, dary na opravu strechy kotolne ZŠ</t>
  </si>
  <si>
    <t>Dotácia  zo ŠR - MŠ - prenesené kompetencie</t>
  </si>
  <si>
    <t>312 001 23</t>
  </si>
  <si>
    <t>Dotácia voľby prezidenta</t>
  </si>
  <si>
    <t>312 001 41</t>
  </si>
  <si>
    <t>Dotácia voľby do EP 2024</t>
  </si>
  <si>
    <t>312 001 42</t>
  </si>
  <si>
    <t>Dotácia MFSR- krytie výdavkov v dôsl.výpadku príjmov</t>
  </si>
  <si>
    <t>Poskytnutie príspevku na opatr.službu 85% Spokojnosť</t>
  </si>
  <si>
    <t>Poskytnutie príspevku na opatr.službu 15% Spokojnosť</t>
  </si>
  <si>
    <t>312 012 30</t>
  </si>
  <si>
    <t>Dotácia zo ŠR - Odstranenie hav.stavu vykurovania ZŠ - stavebné práce</t>
  </si>
  <si>
    <t>3AG1</t>
  </si>
  <si>
    <t>3AG2</t>
  </si>
  <si>
    <t>Informačný panel z NSK</t>
  </si>
  <si>
    <t>131 N</t>
  </si>
  <si>
    <t>Zostatok prostriedkov z min.rokov.-prof.rozvoj pedag.zamestnancov</t>
  </si>
  <si>
    <t>Zúčt.prost.z min.rokov- PK zo ZŠ</t>
  </si>
  <si>
    <t>Zúčt.prost.z min.rokov- Dotácia špecifiká Ukrajina</t>
  </si>
  <si>
    <t>Energie - elektrika z dotácie MF SR</t>
  </si>
  <si>
    <t xml:space="preserve">Odmeny  na dohodu </t>
  </si>
  <si>
    <t>Internet</t>
  </si>
  <si>
    <t>Emisná kontrola DHZO</t>
  </si>
  <si>
    <t>Servis, údržba, opravy DHZO</t>
  </si>
  <si>
    <t>Všeobecné služby- zvolavaci system Fireport</t>
  </si>
  <si>
    <t xml:space="preserve">Všeobecný materiál z dotácie </t>
  </si>
  <si>
    <t>Všeobecné služby -ohnisko, výsadba na det.ihrisku z dotácie</t>
  </si>
  <si>
    <t>Všeobecné služby -ohnisko, výsadba na det.ihrisku spolufin.</t>
  </si>
  <si>
    <t>Vstupná bránka MŠ-videovrátnik</t>
  </si>
  <si>
    <t>Údržba obecných budov -vstupná bránka MŠ, asfaltovanie ZS</t>
  </si>
  <si>
    <t>Odstránenie hav.stavu vykurovania ZŠ- stavebné práce</t>
  </si>
  <si>
    <t>Vratka dotácie</t>
  </si>
  <si>
    <t>Údržba budovy ZŠ -rekonš.elektroinštalácie kotolne</t>
  </si>
  <si>
    <t>Údržba budovy ZŠ -oprava strechy kotolne z darov</t>
  </si>
  <si>
    <t>Údržba budovy ZŠ -výmena PVC podlahy na prízemí ZŠ</t>
  </si>
  <si>
    <t xml:space="preserve">Údržba budovy ZŠ </t>
  </si>
  <si>
    <t>Kultúrne programy 800.výročie</t>
  </si>
  <si>
    <t>Kultúrne programy 800.výročie z darov</t>
  </si>
  <si>
    <t>Všeobecné služby SMS hlásnik</t>
  </si>
  <si>
    <t>Občianskemu združeniu Spokojnosť z dotácie</t>
  </si>
  <si>
    <t>Elektronický informačný panel</t>
  </si>
  <si>
    <t>Elektrospotrebiče - školská jedáleň z RF</t>
  </si>
  <si>
    <t>Kamerový systém dobudovanie z RF</t>
  </si>
  <si>
    <t>Projekt.dokumentácia ul. Kuzmická</t>
  </si>
  <si>
    <t>Projektová dokumentácia- zádržný systém proti povodniam</t>
  </si>
  <si>
    <t xml:space="preserve">Detské inkluzívne ihrisko </t>
  </si>
  <si>
    <t>Rekonštrukcia havarij.stavu kotolne v ZŠ spolufin.</t>
  </si>
  <si>
    <t>Odchodné zo ŠR  v ZŠ</t>
  </si>
  <si>
    <t>Vyvesené pred OcZ : 25. 11. 2024</t>
  </si>
  <si>
    <t>Vyvesené po OcZ :  12.12.2024</t>
  </si>
  <si>
    <t>Zvesené pred OcZ:   10.12.2024</t>
  </si>
  <si>
    <t>Exteriérové cvičebné stroje pri tenisovom ihrisku</t>
  </si>
  <si>
    <t>821 005 46</t>
  </si>
  <si>
    <t>133 015</t>
  </si>
  <si>
    <t xml:space="preserve">Z rozvoja </t>
  </si>
  <si>
    <t xml:space="preserve">Zostatok prostriedkov z predchádzajúcich rokov-dopravné </t>
  </si>
  <si>
    <t>Kamerový systém dobudovanie</t>
  </si>
  <si>
    <t xml:space="preserve">Elektronický informačný panel </t>
  </si>
  <si>
    <t>1AG1</t>
  </si>
  <si>
    <t>1AG2</t>
  </si>
  <si>
    <t>Dotácia - Vybudovanie chodníkov na cintoríne 75%</t>
  </si>
  <si>
    <t>Dotácia - Vybudovanie chodníkov na cintoríne 15%</t>
  </si>
  <si>
    <t>Dotácia - Vybudovanie chodníkov na cintoríne 25%</t>
  </si>
  <si>
    <t>3UA</t>
  </si>
  <si>
    <t>Projektova dokumentacia -reštaurovanie pomníka</t>
  </si>
  <si>
    <t>Pracovné odevy, obuv a prac.pomôcky</t>
  </si>
  <si>
    <t>Dotácia  zo ŠR - ZŠ - prenesené kompetencie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</si>
</sst>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2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b/>
      <i/>
      <sz val="14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 Unicode MS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theme="7" tint="0.59999389629810485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7030A0"/>
      <name val="Arial"/>
      <family val="2"/>
      <charset val="238"/>
    </font>
    <font>
      <sz val="10"/>
      <color rgb="FF92D05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10"/>
      <color rgb="FFC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49"/>
      </patternFill>
    </fill>
    <fill>
      <patternFill patternType="solid">
        <fgColor indexed="46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9"/>
      </patternFill>
    </fill>
    <fill>
      <patternFill patternType="solid">
        <fgColor theme="8" tint="0.39997558519241921"/>
        <bgColor indexed="4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49"/>
      </patternFill>
    </fill>
    <fill>
      <patternFill patternType="solid">
        <fgColor theme="0"/>
        <bgColor indexed="27"/>
      </patternFill>
    </fill>
    <fill>
      <patternFill patternType="solid">
        <fgColor theme="7" tint="0.39997558519241921"/>
        <bgColor indexed="24"/>
      </patternFill>
    </fill>
    <fill>
      <patternFill patternType="solid">
        <fgColor theme="7" tint="0.39997558519241921"/>
        <bgColor indexed="4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27"/>
      </patternFill>
    </fill>
    <fill>
      <patternFill patternType="solid">
        <fgColor rgb="FFFFFF00"/>
        <bgColor indexed="27"/>
      </patternFill>
    </fill>
    <fill>
      <patternFill patternType="solid">
        <fgColor theme="0"/>
        <bgColor indexed="34"/>
      </patternFill>
    </fill>
    <fill>
      <patternFill patternType="solid">
        <fgColor rgb="FF00B0F0"/>
        <bgColor indexed="4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9"/>
      </patternFill>
    </fill>
    <fill>
      <patternFill patternType="solid">
        <fgColor theme="9"/>
        <bgColor indexed="64"/>
      </patternFill>
    </fill>
    <fill>
      <patternFill patternType="solid">
        <fgColor theme="9"/>
        <bgColor indexed="49"/>
      </patternFill>
    </fill>
    <fill>
      <patternFill patternType="solid">
        <fgColor theme="0"/>
        <b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49"/>
      </patternFill>
    </fill>
    <fill>
      <patternFill patternType="solid">
        <fgColor theme="7" tint="0.39997558519241921"/>
        <bgColor indexed="64"/>
      </patternFill>
    </fill>
  </fills>
  <borders count="88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ck">
        <color indexed="64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9">
    <xf numFmtId="0" fontId="0" fillId="0" borderId="0" xfId="0"/>
    <xf numFmtId="0" fontId="0" fillId="0" borderId="0" xfId="0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3" fontId="4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/>
    </xf>
    <xf numFmtId="0" fontId="6" fillId="3" borderId="7" xfId="0" applyFont="1" applyFill="1" applyBorder="1"/>
    <xf numFmtId="0" fontId="6" fillId="0" borderId="7" xfId="0" applyFont="1" applyBorder="1"/>
    <xf numFmtId="3" fontId="6" fillId="0" borderId="3" xfId="0" applyNumberFormat="1" applyFont="1" applyBorder="1"/>
    <xf numFmtId="0" fontId="7" fillId="0" borderId="0" xfId="0" applyFont="1"/>
    <xf numFmtId="3" fontId="6" fillId="0" borderId="6" xfId="0" applyNumberFormat="1" applyFont="1" applyBorder="1" applyAlignment="1">
      <alignment horizontal="left"/>
    </xf>
    <xf numFmtId="3" fontId="6" fillId="0" borderId="5" xfId="0" applyNumberFormat="1" applyFont="1" applyBorder="1"/>
    <xf numFmtId="0" fontId="6" fillId="0" borderId="0" xfId="0" applyFont="1"/>
    <xf numFmtId="0" fontId="5" fillId="3" borderId="7" xfId="0" applyFont="1" applyFill="1" applyBorder="1"/>
    <xf numFmtId="0" fontId="6" fillId="0" borderId="3" xfId="0" applyFont="1" applyBorder="1"/>
    <xf numFmtId="0" fontId="6" fillId="0" borderId="8" xfId="0" applyFont="1" applyBorder="1"/>
    <xf numFmtId="0" fontId="8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3" fontId="6" fillId="0" borderId="9" xfId="0" applyNumberFormat="1" applyFont="1" applyBorder="1" applyAlignment="1">
      <alignment horizontal="left"/>
    </xf>
    <xf numFmtId="0" fontId="8" fillId="0" borderId="0" xfId="0" applyFont="1"/>
    <xf numFmtId="3" fontId="5" fillId="3" borderId="5" xfId="0" applyNumberFormat="1" applyFont="1" applyFill="1" applyBorder="1"/>
    <xf numFmtId="0" fontId="5" fillId="4" borderId="10" xfId="0" applyFont="1" applyFill="1" applyBorder="1" applyAlignment="1">
      <alignment horizontal="left"/>
    </xf>
    <xf numFmtId="3" fontId="5" fillId="4" borderId="11" xfId="0" applyNumberFormat="1" applyFont="1" applyFill="1" applyBorder="1"/>
    <xf numFmtId="0" fontId="5" fillId="2" borderId="12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3" fontId="5" fillId="3" borderId="12" xfId="0" applyNumberFormat="1" applyFont="1" applyFill="1" applyBorder="1" applyAlignment="1">
      <alignment horizontal="left"/>
    </xf>
    <xf numFmtId="0" fontId="6" fillId="3" borderId="0" xfId="0" applyFont="1" applyFill="1"/>
    <xf numFmtId="3" fontId="6" fillId="3" borderId="5" xfId="0" applyNumberFormat="1" applyFont="1" applyFill="1" applyBorder="1"/>
    <xf numFmtId="0" fontId="6" fillId="4" borderId="13" xfId="0" applyFont="1" applyFill="1" applyBorder="1"/>
    <xf numFmtId="0" fontId="5" fillId="0" borderId="0" xfId="0" applyFont="1" applyAlignment="1">
      <alignment horizontal="left"/>
    </xf>
    <xf numFmtId="0" fontId="3" fillId="0" borderId="7" xfId="0" applyFont="1" applyBorder="1"/>
    <xf numFmtId="3" fontId="9" fillId="0" borderId="5" xfId="0" applyNumberFormat="1" applyFont="1" applyBorder="1"/>
    <xf numFmtId="0" fontId="10" fillId="5" borderId="6" xfId="0" applyFont="1" applyFill="1" applyBorder="1" applyAlignment="1">
      <alignment horizontal="left"/>
    </xf>
    <xf numFmtId="0" fontId="0" fillId="5" borderId="7" xfId="0" applyFill="1" applyBorder="1"/>
    <xf numFmtId="3" fontId="10" fillId="5" borderId="5" xfId="0" applyNumberFormat="1" applyFont="1" applyFill="1" applyBorder="1"/>
    <xf numFmtId="0" fontId="10" fillId="5" borderId="14" xfId="0" applyFont="1" applyFill="1" applyBorder="1" applyAlignment="1">
      <alignment horizontal="left"/>
    </xf>
    <xf numFmtId="0" fontId="0" fillId="5" borderId="15" xfId="0" applyFill="1" applyBorder="1"/>
    <xf numFmtId="3" fontId="10" fillId="5" borderId="8" xfId="0" applyNumberFormat="1" applyFont="1" applyFill="1" applyBorder="1"/>
    <xf numFmtId="0" fontId="10" fillId="2" borderId="10" xfId="0" applyFont="1" applyFill="1" applyBorder="1" applyAlignment="1">
      <alignment horizontal="left"/>
    </xf>
    <xf numFmtId="0" fontId="3" fillId="2" borderId="16" xfId="0" applyFont="1" applyFill="1" applyBorder="1"/>
    <xf numFmtId="3" fontId="10" fillId="2" borderId="11" xfId="0" applyNumberFormat="1" applyFont="1" applyFill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9" fillId="0" borderId="5" xfId="0" applyFont="1" applyBorder="1"/>
    <xf numFmtId="3" fontId="26" fillId="0" borderId="5" xfId="0" applyNumberFormat="1" applyFont="1" applyBorder="1"/>
    <xf numFmtId="0" fontId="28" fillId="0" borderId="7" xfId="0" applyFont="1" applyBorder="1" applyAlignment="1">
      <alignment wrapText="1"/>
    </xf>
    <xf numFmtId="0" fontId="25" fillId="0" borderId="0" xfId="0" applyFont="1"/>
    <xf numFmtId="0" fontId="6" fillId="0" borderId="15" xfId="0" applyFont="1" applyBorder="1"/>
    <xf numFmtId="0" fontId="9" fillId="0" borderId="7" xfId="0" applyFont="1" applyBorder="1"/>
    <xf numFmtId="0" fontId="6" fillId="0" borderId="17" xfId="0" applyFont="1" applyBorder="1"/>
    <xf numFmtId="0" fontId="6" fillId="0" borderId="18" xfId="0" applyFont="1" applyBorder="1"/>
    <xf numFmtId="0" fontId="6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left"/>
    </xf>
    <xf numFmtId="3" fontId="9" fillId="0" borderId="21" xfId="0" applyNumberFormat="1" applyFont="1" applyBorder="1" applyAlignment="1">
      <alignment horizontal="left"/>
    </xf>
    <xf numFmtId="0" fontId="9" fillId="0" borderId="22" xfId="0" applyFont="1" applyBorder="1"/>
    <xf numFmtId="3" fontId="9" fillId="0" borderId="23" xfId="0" applyNumberFormat="1" applyFont="1" applyBorder="1"/>
    <xf numFmtId="3" fontId="9" fillId="0" borderId="24" xfId="0" applyNumberFormat="1" applyFont="1" applyBorder="1"/>
    <xf numFmtId="0" fontId="18" fillId="0" borderId="25" xfId="0" applyFont="1" applyBorder="1"/>
    <xf numFmtId="0" fontId="9" fillId="0" borderId="0" xfId="0" applyFont="1"/>
    <xf numFmtId="0" fontId="9" fillId="0" borderId="4" xfId="0" applyFont="1" applyBorder="1"/>
    <xf numFmtId="0" fontId="9" fillId="0" borderId="14" xfId="0" applyFont="1" applyBorder="1"/>
    <xf numFmtId="0" fontId="18" fillId="3" borderId="4" xfId="0" applyFont="1" applyFill="1" applyBorder="1"/>
    <xf numFmtId="3" fontId="9" fillId="0" borderId="6" xfId="0" applyNumberFormat="1" applyFont="1" applyBorder="1" applyAlignment="1">
      <alignment horizontal="left"/>
    </xf>
    <xf numFmtId="0" fontId="9" fillId="0" borderId="3" xfId="0" applyFont="1" applyBorder="1"/>
    <xf numFmtId="3" fontId="9" fillId="0" borderId="9" xfId="0" applyNumberFormat="1" applyFont="1" applyBorder="1" applyAlignment="1">
      <alignment horizontal="left"/>
    </xf>
    <xf numFmtId="0" fontId="9" fillId="0" borderId="17" xfId="0" applyFont="1" applyBorder="1"/>
    <xf numFmtId="0" fontId="9" fillId="0" borderId="26" xfId="0" applyFont="1" applyBorder="1"/>
    <xf numFmtId="0" fontId="9" fillId="0" borderId="19" xfId="0" applyFont="1" applyBorder="1"/>
    <xf numFmtId="0" fontId="9" fillId="0" borderId="15" xfId="0" applyFont="1" applyBorder="1"/>
    <xf numFmtId="3" fontId="9" fillId="0" borderId="3" xfId="0" applyNumberFormat="1" applyFont="1" applyBorder="1"/>
    <xf numFmtId="0" fontId="5" fillId="8" borderId="9" xfId="0" applyFont="1" applyFill="1" applyBorder="1" applyAlignment="1">
      <alignment horizontal="left"/>
    </xf>
    <xf numFmtId="0" fontId="0" fillId="9" borderId="0" xfId="0" applyFill="1"/>
    <xf numFmtId="3" fontId="5" fillId="8" borderId="5" xfId="0" applyNumberFormat="1" applyFont="1" applyFill="1" applyBorder="1"/>
    <xf numFmtId="0" fontId="5" fillId="10" borderId="25" xfId="0" applyFont="1" applyFill="1" applyBorder="1" applyAlignment="1">
      <alignment horizontal="left"/>
    </xf>
    <xf numFmtId="0" fontId="5" fillId="10" borderId="25" xfId="0" applyFont="1" applyFill="1" applyBorder="1"/>
    <xf numFmtId="3" fontId="5" fillId="10" borderId="25" xfId="0" applyNumberFormat="1" applyFont="1" applyFill="1" applyBorder="1"/>
    <xf numFmtId="3" fontId="18" fillId="3" borderId="5" xfId="0" applyNumberFormat="1" applyFont="1" applyFill="1" applyBorder="1" applyAlignment="1">
      <alignment horizontal="right"/>
    </xf>
    <xf numFmtId="3" fontId="18" fillId="3" borderId="3" xfId="0" applyNumberFormat="1" applyFont="1" applyFill="1" applyBorder="1"/>
    <xf numFmtId="0" fontId="9" fillId="0" borderId="27" xfId="0" applyFont="1" applyBorder="1"/>
    <xf numFmtId="3" fontId="9" fillId="0" borderId="19" xfId="0" applyNumberFormat="1" applyFont="1" applyBorder="1"/>
    <xf numFmtId="2" fontId="37" fillId="11" borderId="28" xfId="0" applyNumberFormat="1" applyFont="1" applyFill="1" applyBorder="1"/>
    <xf numFmtId="3" fontId="18" fillId="12" borderId="29" xfId="0" applyNumberFormat="1" applyFont="1" applyFill="1" applyBorder="1"/>
    <xf numFmtId="3" fontId="26" fillId="13" borderId="5" xfId="0" applyNumberFormat="1" applyFont="1" applyFill="1" applyBorder="1"/>
    <xf numFmtId="0" fontId="38" fillId="11" borderId="3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0" fontId="9" fillId="0" borderId="21" xfId="0" applyFont="1" applyBorder="1"/>
    <xf numFmtId="0" fontId="9" fillId="0" borderId="23" xfId="0" applyFont="1" applyBorder="1"/>
    <xf numFmtId="3" fontId="18" fillId="3" borderId="23" xfId="0" applyNumberFormat="1" applyFont="1" applyFill="1" applyBorder="1"/>
    <xf numFmtId="3" fontId="18" fillId="3" borderId="31" xfId="0" applyNumberFormat="1" applyFont="1" applyFill="1" applyBorder="1" applyAlignment="1">
      <alignment horizontal="right"/>
    </xf>
    <xf numFmtId="0" fontId="1" fillId="0" borderId="32" xfId="0" applyFont="1" applyBorder="1" applyAlignment="1">
      <alignment horizontal="center"/>
    </xf>
    <xf numFmtId="3" fontId="26" fillId="0" borderId="3" xfId="0" applyNumberFormat="1" applyFont="1" applyBorder="1"/>
    <xf numFmtId="0" fontId="3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8" fillId="0" borderId="33" xfId="0" applyFont="1" applyBorder="1" applyAlignment="1">
      <alignment horizontal="left"/>
    </xf>
    <xf numFmtId="0" fontId="28" fillId="0" borderId="4" xfId="0" applyFont="1" applyBorder="1" applyAlignment="1">
      <alignment wrapText="1"/>
    </xf>
    <xf numFmtId="0" fontId="19" fillId="12" borderId="34" xfId="0" applyFont="1" applyFill="1" applyBorder="1" applyAlignment="1">
      <alignment wrapText="1"/>
    </xf>
    <xf numFmtId="3" fontId="18" fillId="3" borderId="35" xfId="0" applyNumberFormat="1" applyFont="1" applyFill="1" applyBorder="1"/>
    <xf numFmtId="3" fontId="3" fillId="0" borderId="5" xfId="0" applyNumberFormat="1" applyFont="1" applyBorder="1"/>
    <xf numFmtId="3" fontId="10" fillId="5" borderId="3" xfId="0" applyNumberFormat="1" applyFont="1" applyFill="1" applyBorder="1"/>
    <xf numFmtId="0" fontId="10" fillId="5" borderId="7" xfId="0" applyFont="1" applyFill="1" applyBorder="1" applyAlignment="1">
      <alignment horizontal="left"/>
    </xf>
    <xf numFmtId="3" fontId="10" fillId="5" borderId="36" xfId="0" applyNumberFormat="1" applyFont="1" applyFill="1" applyBorder="1"/>
    <xf numFmtId="0" fontId="3" fillId="0" borderId="4" xfId="0" applyFont="1" applyBorder="1"/>
    <xf numFmtId="0" fontId="4" fillId="4" borderId="37" xfId="0" applyFont="1" applyFill="1" applyBorder="1" applyAlignment="1">
      <alignment horizontal="left"/>
    </xf>
    <xf numFmtId="0" fontId="3" fillId="4" borderId="38" xfId="0" applyFont="1" applyFill="1" applyBorder="1"/>
    <xf numFmtId="3" fontId="6" fillId="0" borderId="31" xfId="0" applyNumberFormat="1" applyFont="1" applyBorder="1"/>
    <xf numFmtId="0" fontId="6" fillId="0" borderId="39" xfId="0" applyFont="1" applyBorder="1"/>
    <xf numFmtId="3" fontId="18" fillId="3" borderId="40" xfId="0" applyNumberFormat="1" applyFont="1" applyFill="1" applyBorder="1" applyAlignment="1">
      <alignment horizontal="right"/>
    </xf>
    <xf numFmtId="3" fontId="6" fillId="0" borderId="40" xfId="0" applyNumberFormat="1" applyFont="1" applyBorder="1"/>
    <xf numFmtId="0" fontId="9" fillId="0" borderId="41" xfId="0" applyFont="1" applyBorder="1"/>
    <xf numFmtId="0" fontId="9" fillId="0" borderId="18" xfId="0" applyFont="1" applyBorder="1"/>
    <xf numFmtId="0" fontId="9" fillId="0" borderId="35" xfId="0" applyFont="1" applyBorder="1"/>
    <xf numFmtId="0" fontId="5" fillId="14" borderId="42" xfId="0" applyFont="1" applyFill="1" applyBorder="1" applyAlignment="1">
      <alignment horizontal="left"/>
    </xf>
    <xf numFmtId="0" fontId="39" fillId="14" borderId="43" xfId="0" applyFont="1" applyFill="1" applyBorder="1"/>
    <xf numFmtId="3" fontId="5" fillId="14" borderId="44" xfId="0" applyNumberFormat="1" applyFont="1" applyFill="1" applyBorder="1"/>
    <xf numFmtId="3" fontId="5" fillId="14" borderId="43" xfId="0" applyNumberFormat="1" applyFont="1" applyFill="1" applyBorder="1"/>
    <xf numFmtId="3" fontId="4" fillId="4" borderId="31" xfId="0" applyNumberFormat="1" applyFont="1" applyFill="1" applyBorder="1"/>
    <xf numFmtId="3" fontId="10" fillId="5" borderId="45" xfId="0" applyNumberFormat="1" applyFont="1" applyFill="1" applyBorder="1"/>
    <xf numFmtId="3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left"/>
    </xf>
    <xf numFmtId="3" fontId="3" fillId="0" borderId="46" xfId="0" applyNumberFormat="1" applyFont="1" applyBorder="1"/>
    <xf numFmtId="3" fontId="3" fillId="0" borderId="5" xfId="0" applyNumberFormat="1" applyFont="1" applyBorder="1" applyAlignment="1">
      <alignment horizontal="right"/>
    </xf>
    <xf numFmtId="164" fontId="0" fillId="0" borderId="0" xfId="0" applyNumberFormat="1"/>
    <xf numFmtId="164" fontId="4" fillId="0" borderId="0" xfId="0" applyNumberFormat="1" applyFont="1"/>
    <xf numFmtId="164" fontId="4" fillId="2" borderId="2" xfId="0" applyNumberFormat="1" applyFont="1" applyFill="1" applyBorder="1" applyAlignment="1">
      <alignment horizontal="center" wrapText="1"/>
    </xf>
    <xf numFmtId="164" fontId="5" fillId="0" borderId="5" xfId="0" applyNumberFormat="1" applyFont="1" applyBorder="1"/>
    <xf numFmtId="164" fontId="18" fillId="3" borderId="3" xfId="0" applyNumberFormat="1" applyFont="1" applyFill="1" applyBorder="1"/>
    <xf numFmtId="164" fontId="18" fillId="3" borderId="35" xfId="0" applyNumberFormat="1" applyFont="1" applyFill="1" applyBorder="1"/>
    <xf numFmtId="164" fontId="6" fillId="0" borderId="41" xfId="0" applyNumberFormat="1" applyFont="1" applyBorder="1"/>
    <xf numFmtId="164" fontId="6" fillId="0" borderId="18" xfId="0" applyNumberFormat="1" applyFont="1" applyBorder="1"/>
    <xf numFmtId="164" fontId="6" fillId="0" borderId="3" xfId="0" applyNumberFormat="1" applyFont="1" applyBorder="1"/>
    <xf numFmtId="164" fontId="6" fillId="0" borderId="8" xfId="0" applyNumberFormat="1" applyFont="1" applyBorder="1"/>
    <xf numFmtId="164" fontId="18" fillId="12" borderId="29" xfId="0" applyNumberFormat="1" applyFont="1" applyFill="1" applyBorder="1"/>
    <xf numFmtId="164" fontId="5" fillId="10" borderId="25" xfId="0" applyNumberFormat="1" applyFont="1" applyFill="1" applyBorder="1"/>
    <xf numFmtId="164" fontId="18" fillId="15" borderId="43" xfId="0" applyNumberFormat="1" applyFont="1" applyFill="1" applyBorder="1"/>
    <xf numFmtId="164" fontId="5" fillId="2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/>
    <xf numFmtId="164" fontId="6" fillId="0" borderId="5" xfId="0" applyNumberFormat="1" applyFont="1" applyBorder="1"/>
    <xf numFmtId="164" fontId="6" fillId="3" borderId="5" xfId="0" applyNumberFormat="1" applyFont="1" applyFill="1" applyBorder="1"/>
    <xf numFmtId="164" fontId="5" fillId="4" borderId="11" xfId="0" applyNumberFormat="1" applyFont="1" applyFill="1" applyBorder="1"/>
    <xf numFmtId="164" fontId="5" fillId="8" borderId="5" xfId="0" applyNumberFormat="1" applyFont="1" applyFill="1" applyBorder="1"/>
    <xf numFmtId="164" fontId="4" fillId="4" borderId="35" xfId="0" applyNumberFormat="1" applyFont="1" applyFill="1" applyBorder="1"/>
    <xf numFmtId="164" fontId="10" fillId="5" borderId="5" xfId="0" applyNumberFormat="1" applyFont="1" applyFill="1" applyBorder="1"/>
    <xf numFmtId="164" fontId="10" fillId="2" borderId="11" xfId="0" applyNumberFormat="1" applyFont="1" applyFill="1" applyBorder="1"/>
    <xf numFmtId="164" fontId="26" fillId="0" borderId="5" xfId="0" applyNumberFormat="1" applyFont="1" applyBorder="1"/>
    <xf numFmtId="164" fontId="26" fillId="0" borderId="3" xfId="0" applyNumberFormat="1" applyFont="1" applyBorder="1"/>
    <xf numFmtId="164" fontId="26" fillId="13" borderId="5" xfId="0" applyNumberFormat="1" applyFont="1" applyFill="1" applyBorder="1"/>
    <xf numFmtId="164" fontId="12" fillId="0" borderId="0" xfId="0" applyNumberFormat="1" applyFont="1"/>
    <xf numFmtId="164" fontId="34" fillId="16" borderId="24" xfId="0" applyNumberFormat="1" applyFont="1" applyFill="1" applyBorder="1"/>
    <xf numFmtId="3" fontId="34" fillId="16" borderId="24" xfId="0" applyNumberFormat="1" applyFont="1" applyFill="1" applyBorder="1"/>
    <xf numFmtId="0" fontId="18" fillId="10" borderId="0" xfId="0" applyFont="1" applyFill="1" applyAlignment="1">
      <alignment vertical="center"/>
    </xf>
    <xf numFmtId="0" fontId="27" fillId="2" borderId="47" xfId="0" applyFont="1" applyFill="1" applyBorder="1"/>
    <xf numFmtId="164" fontId="26" fillId="17" borderId="48" xfId="0" applyNumberFormat="1" applyFont="1" applyFill="1" applyBorder="1"/>
    <xf numFmtId="3" fontId="10" fillId="18" borderId="8" xfId="0" applyNumberFormat="1" applyFont="1" applyFill="1" applyBorder="1"/>
    <xf numFmtId="0" fontId="29" fillId="19" borderId="49" xfId="0" applyFont="1" applyFill="1" applyBorder="1"/>
    <xf numFmtId="164" fontId="26" fillId="2" borderId="49" xfId="0" applyNumberFormat="1" applyFont="1" applyFill="1" applyBorder="1"/>
    <xf numFmtId="3" fontId="26" fillId="2" borderId="49" xfId="0" applyNumberFormat="1" applyFont="1" applyFill="1" applyBorder="1"/>
    <xf numFmtId="164" fontId="4" fillId="2" borderId="50" xfId="0" applyNumberFormat="1" applyFont="1" applyFill="1" applyBorder="1" applyAlignment="1">
      <alignment horizontal="center" wrapText="1"/>
    </xf>
    <xf numFmtId="0" fontId="4" fillId="2" borderId="50" xfId="0" applyFont="1" applyFill="1" applyBorder="1" applyAlignment="1">
      <alignment horizontal="center" wrapText="1"/>
    </xf>
    <xf numFmtId="0" fontId="3" fillId="0" borderId="31" xfId="0" applyFont="1" applyBorder="1"/>
    <xf numFmtId="3" fontId="18" fillId="15" borderId="51" xfId="0" applyNumberFormat="1" applyFont="1" applyFill="1" applyBorder="1"/>
    <xf numFmtId="3" fontId="4" fillId="3" borderId="3" xfId="0" applyNumberFormat="1" applyFont="1" applyFill="1" applyBorder="1"/>
    <xf numFmtId="3" fontId="4" fillId="3" borderId="52" xfId="0" applyNumberFormat="1" applyFont="1" applyFill="1" applyBorder="1"/>
    <xf numFmtId="0" fontId="3" fillId="0" borderId="5" xfId="0" applyFont="1" applyBorder="1"/>
    <xf numFmtId="3" fontId="5" fillId="0" borderId="25" xfId="0" applyNumberFormat="1" applyFont="1" applyBorder="1"/>
    <xf numFmtId="0" fontId="5" fillId="0" borderId="25" xfId="0" applyFont="1" applyBorder="1" applyAlignment="1">
      <alignment horizontal="left"/>
    </xf>
    <xf numFmtId="0" fontId="5" fillId="0" borderId="25" xfId="0" applyFont="1" applyBorder="1"/>
    <xf numFmtId="164" fontId="5" fillId="0" borderId="25" xfId="0" applyNumberFormat="1" applyFont="1" applyBorder="1"/>
    <xf numFmtId="0" fontId="39" fillId="14" borderId="44" xfId="0" applyFont="1" applyFill="1" applyBorder="1"/>
    <xf numFmtId="164" fontId="18" fillId="15" borderId="51" xfId="0" applyNumberFormat="1" applyFont="1" applyFill="1" applyBorder="1"/>
    <xf numFmtId="3" fontId="4" fillId="14" borderId="44" xfId="0" applyNumberFormat="1" applyFont="1" applyFill="1" applyBorder="1"/>
    <xf numFmtId="3" fontId="4" fillId="14" borderId="51" xfId="0" applyNumberFormat="1" applyFont="1" applyFill="1" applyBorder="1"/>
    <xf numFmtId="0" fontId="27" fillId="20" borderId="0" xfId="0" applyFont="1" applyFill="1"/>
    <xf numFmtId="0" fontId="28" fillId="0" borderId="7" xfId="0" applyFont="1" applyBorder="1"/>
    <xf numFmtId="0" fontId="29" fillId="18" borderId="7" xfId="0" applyFont="1" applyFill="1" applyBorder="1"/>
    <xf numFmtId="0" fontId="28" fillId="0" borderId="15" xfId="0" applyFont="1" applyBorder="1"/>
    <xf numFmtId="0" fontId="28" fillId="16" borderId="15" xfId="0" applyFont="1" applyFill="1" applyBorder="1"/>
    <xf numFmtId="0" fontId="29" fillId="19" borderId="53" xfId="0" applyFont="1" applyFill="1" applyBorder="1"/>
    <xf numFmtId="0" fontId="27" fillId="2" borderId="54" xfId="0" applyFont="1" applyFill="1" applyBorder="1"/>
    <xf numFmtId="0" fontId="27" fillId="20" borderId="18" xfId="0" applyFont="1" applyFill="1" applyBorder="1"/>
    <xf numFmtId="0" fontId="28" fillId="0" borderId="40" xfId="0" applyFont="1" applyBorder="1"/>
    <xf numFmtId="0" fontId="29" fillId="18" borderId="40" xfId="0" applyFont="1" applyFill="1" applyBorder="1"/>
    <xf numFmtId="0" fontId="12" fillId="0" borderId="18" xfId="0" applyFont="1" applyBorder="1"/>
    <xf numFmtId="0" fontId="28" fillId="0" borderId="39" xfId="0" applyFont="1" applyBorder="1"/>
    <xf numFmtId="0" fontId="28" fillId="16" borderId="39" xfId="0" applyFont="1" applyFill="1" applyBorder="1"/>
    <xf numFmtId="0" fontId="0" fillId="0" borderId="23" xfId="0" applyBorder="1"/>
    <xf numFmtId="0" fontId="12" fillId="0" borderId="23" xfId="0" applyFont="1" applyBorder="1"/>
    <xf numFmtId="14" fontId="8" fillId="21" borderId="23" xfId="0" applyNumberFormat="1" applyFont="1" applyFill="1" applyBorder="1"/>
    <xf numFmtId="164" fontId="18" fillId="21" borderId="23" xfId="0" applyNumberFormat="1" applyFont="1" applyFill="1" applyBorder="1"/>
    <xf numFmtId="3" fontId="18" fillId="21" borderId="23" xfId="0" applyNumberFormat="1" applyFont="1" applyFill="1" applyBorder="1"/>
    <xf numFmtId="14" fontId="19" fillId="22" borderId="23" xfId="0" applyNumberFormat="1" applyFont="1" applyFill="1" applyBorder="1"/>
    <xf numFmtId="164" fontId="18" fillId="23" borderId="23" xfId="0" applyNumberFormat="1" applyFont="1" applyFill="1" applyBorder="1"/>
    <xf numFmtId="3" fontId="18" fillId="23" borderId="23" xfId="0" applyNumberFormat="1" applyFont="1" applyFill="1" applyBorder="1"/>
    <xf numFmtId="14" fontId="12" fillId="0" borderId="23" xfId="0" applyNumberFormat="1" applyFont="1" applyBorder="1"/>
    <xf numFmtId="164" fontId="9" fillId="0" borderId="23" xfId="0" applyNumberFormat="1" applyFont="1" applyBorder="1"/>
    <xf numFmtId="0" fontId="12" fillId="0" borderId="23" xfId="0" applyFont="1" applyBorder="1" applyAlignment="1">
      <alignment horizontal="right"/>
    </xf>
    <xf numFmtId="0" fontId="16" fillId="22" borderId="23" xfId="0" applyFont="1" applyFill="1" applyBorder="1"/>
    <xf numFmtId="0" fontId="19" fillId="0" borderId="23" xfId="0" applyFont="1" applyBorder="1"/>
    <xf numFmtId="0" fontId="3" fillId="0" borderId="23" xfId="0" applyFont="1" applyBorder="1"/>
    <xf numFmtId="3" fontId="3" fillId="0" borderId="23" xfId="0" applyNumberFormat="1" applyFont="1" applyBorder="1"/>
    <xf numFmtId="0" fontId="19" fillId="24" borderId="23" xfId="0" applyFont="1" applyFill="1" applyBorder="1"/>
    <xf numFmtId="164" fontId="18" fillId="25" borderId="23" xfId="0" applyNumberFormat="1" applyFont="1" applyFill="1" applyBorder="1"/>
    <xf numFmtId="3" fontId="18" fillId="25" borderId="23" xfId="0" applyNumberFormat="1" applyFont="1" applyFill="1" applyBorder="1"/>
    <xf numFmtId="0" fontId="20" fillId="0" borderId="23" xfId="0" applyFont="1" applyBorder="1"/>
    <xf numFmtId="0" fontId="12" fillId="22" borderId="23" xfId="0" applyFont="1" applyFill="1" applyBorder="1"/>
    <xf numFmtId="0" fontId="19" fillId="22" borderId="23" xfId="0" applyFont="1" applyFill="1" applyBorder="1"/>
    <xf numFmtId="3" fontId="9" fillId="26" borderId="23" xfId="0" applyNumberFormat="1" applyFont="1" applyFill="1" applyBorder="1"/>
    <xf numFmtId="0" fontId="12" fillId="17" borderId="23" xfId="0" applyFont="1" applyFill="1" applyBorder="1"/>
    <xf numFmtId="0" fontId="8" fillId="3" borderId="23" xfId="0" applyFont="1" applyFill="1" applyBorder="1"/>
    <xf numFmtId="164" fontId="18" fillId="3" borderId="23" xfId="0" applyNumberFormat="1" applyFont="1" applyFill="1" applyBorder="1"/>
    <xf numFmtId="0" fontId="4" fillId="3" borderId="23" xfId="0" applyFont="1" applyFill="1" applyBorder="1"/>
    <xf numFmtId="0" fontId="17" fillId="26" borderId="23" xfId="0" applyFont="1" applyFill="1" applyBorder="1"/>
    <xf numFmtId="164" fontId="30" fillId="3" borderId="23" xfId="0" applyNumberFormat="1" applyFont="1" applyFill="1" applyBorder="1"/>
    <xf numFmtId="3" fontId="30" fillId="3" borderId="23" xfId="0" applyNumberFormat="1" applyFont="1" applyFill="1" applyBorder="1"/>
    <xf numFmtId="0" fontId="17" fillId="3" borderId="23" xfId="0" applyFont="1" applyFill="1" applyBorder="1"/>
    <xf numFmtId="3" fontId="0" fillId="0" borderId="23" xfId="0" applyNumberFormat="1" applyBorder="1"/>
    <xf numFmtId="3" fontId="12" fillId="0" borderId="23" xfId="0" applyNumberFormat="1" applyFont="1" applyBorder="1"/>
    <xf numFmtId="14" fontId="22" fillId="3" borderId="23" xfId="0" applyNumberFormat="1" applyFont="1" applyFill="1" applyBorder="1"/>
    <xf numFmtId="0" fontId="22" fillId="26" borderId="23" xfId="0" applyFont="1" applyFill="1" applyBorder="1"/>
    <xf numFmtId="3" fontId="8" fillId="3" borderId="23" xfId="0" applyNumberFormat="1" applyFont="1" applyFill="1" applyBorder="1" applyAlignment="1">
      <alignment horizontal="left"/>
    </xf>
    <xf numFmtId="0" fontId="17" fillId="3" borderId="23" xfId="0" applyFont="1" applyFill="1" applyBorder="1" applyAlignment="1">
      <alignment wrapText="1"/>
    </xf>
    <xf numFmtId="0" fontId="8" fillId="12" borderId="23" xfId="0" applyFont="1" applyFill="1" applyBorder="1"/>
    <xf numFmtId="164" fontId="18" fillId="12" borderId="23" xfId="0" applyNumberFormat="1" applyFont="1" applyFill="1" applyBorder="1"/>
    <xf numFmtId="3" fontId="18" fillId="12" borderId="23" xfId="0" applyNumberFormat="1" applyFont="1" applyFill="1" applyBorder="1"/>
    <xf numFmtId="3" fontId="4" fillId="23" borderId="23" xfId="0" applyNumberFormat="1" applyFont="1" applyFill="1" applyBorder="1"/>
    <xf numFmtId="0" fontId="4" fillId="12" borderId="23" xfId="0" applyFont="1" applyFill="1" applyBorder="1"/>
    <xf numFmtId="0" fontId="17" fillId="12" borderId="23" xfId="0" applyFont="1" applyFill="1" applyBorder="1"/>
    <xf numFmtId="0" fontId="23" fillId="0" borderId="23" xfId="0" applyFont="1" applyBorder="1"/>
    <xf numFmtId="0" fontId="23" fillId="22" borderId="23" xfId="0" applyFont="1" applyFill="1" applyBorder="1"/>
    <xf numFmtId="0" fontId="0" fillId="22" borderId="23" xfId="0" applyFill="1" applyBorder="1"/>
    <xf numFmtId="0" fontId="3" fillId="22" borderId="23" xfId="0" applyFont="1" applyFill="1" applyBorder="1"/>
    <xf numFmtId="0" fontId="3" fillId="26" borderId="23" xfId="0" applyFont="1" applyFill="1" applyBorder="1"/>
    <xf numFmtId="0" fontId="18" fillId="4" borderId="23" xfId="0" applyFont="1" applyFill="1" applyBorder="1" applyAlignment="1">
      <alignment vertical="center"/>
    </xf>
    <xf numFmtId="164" fontId="18" fillId="2" borderId="23" xfId="0" applyNumberFormat="1" applyFont="1" applyFill="1" applyBorder="1" applyAlignment="1">
      <alignment horizontal="center"/>
    </xf>
    <xf numFmtId="3" fontId="18" fillId="2" borderId="23" xfId="0" applyNumberFormat="1" applyFont="1" applyFill="1" applyBorder="1" applyAlignment="1">
      <alignment horizontal="center"/>
    </xf>
    <xf numFmtId="0" fontId="40" fillId="16" borderId="23" xfId="0" applyFont="1" applyFill="1" applyBorder="1"/>
    <xf numFmtId="164" fontId="41" fillId="16" borderId="23" xfId="0" applyNumberFormat="1" applyFont="1" applyFill="1" applyBorder="1"/>
    <xf numFmtId="14" fontId="18" fillId="0" borderId="23" xfId="0" applyNumberFormat="1" applyFont="1" applyBorder="1" applyAlignment="1">
      <alignment vertical="top"/>
    </xf>
    <xf numFmtId="0" fontId="3" fillId="26" borderId="23" xfId="0" applyFont="1" applyFill="1" applyBorder="1" applyAlignment="1">
      <alignment horizontal="right"/>
    </xf>
    <xf numFmtId="0" fontId="18" fillId="20" borderId="23" xfId="0" applyFont="1" applyFill="1" applyBorder="1" applyAlignment="1">
      <alignment vertical="center"/>
    </xf>
    <xf numFmtId="0" fontId="18" fillId="27" borderId="23" xfId="0" applyFont="1" applyFill="1" applyBorder="1"/>
    <xf numFmtId="164" fontId="18" fillId="27" borderId="23" xfId="0" applyNumberFormat="1" applyFont="1" applyFill="1" applyBorder="1"/>
    <xf numFmtId="3" fontId="18" fillId="27" borderId="23" xfId="0" applyNumberFormat="1" applyFont="1" applyFill="1" applyBorder="1"/>
    <xf numFmtId="0" fontId="12" fillId="0" borderId="55" xfId="0" applyFont="1" applyBorder="1" applyAlignment="1">
      <alignment horizontal="left"/>
    </xf>
    <xf numFmtId="0" fontId="12" fillId="0" borderId="34" xfId="0" applyFont="1" applyBorder="1" applyAlignment="1">
      <alignment wrapText="1"/>
    </xf>
    <xf numFmtId="0" fontId="19" fillId="21" borderId="55" xfId="0" applyFont="1" applyFill="1" applyBorder="1" applyAlignment="1">
      <alignment horizontal="left"/>
    </xf>
    <xf numFmtId="0" fontId="19" fillId="21" borderId="34" xfId="0" applyFont="1" applyFill="1" applyBorder="1" applyAlignment="1">
      <alignment wrapText="1"/>
    </xf>
    <xf numFmtId="0" fontId="18" fillId="22" borderId="55" xfId="0" applyFont="1" applyFill="1" applyBorder="1" applyAlignment="1">
      <alignment horizontal="left"/>
    </xf>
    <xf numFmtId="0" fontId="4" fillId="22" borderId="34" xfId="0" applyFont="1" applyFill="1" applyBorder="1" applyAlignment="1">
      <alignment wrapText="1"/>
    </xf>
    <xf numFmtId="0" fontId="9" fillId="0" borderId="34" xfId="0" applyFont="1" applyBorder="1" applyAlignment="1">
      <alignment wrapText="1"/>
    </xf>
    <xf numFmtId="3" fontId="9" fillId="0" borderId="55" xfId="0" applyNumberFormat="1" applyFont="1" applyBorder="1" applyAlignment="1">
      <alignment horizontal="left"/>
    </xf>
    <xf numFmtId="3" fontId="3" fillId="0" borderId="55" xfId="0" applyNumberFormat="1" applyFont="1" applyBorder="1" applyAlignment="1">
      <alignment horizontal="left"/>
    </xf>
    <xf numFmtId="0" fontId="3" fillId="0" borderId="34" xfId="0" applyFont="1" applyBorder="1" applyAlignment="1">
      <alignment wrapText="1"/>
    </xf>
    <xf numFmtId="3" fontId="18" fillId="22" borderId="55" xfId="0" applyNumberFormat="1" applyFont="1" applyFill="1" applyBorder="1" applyAlignment="1">
      <alignment horizontal="left"/>
    </xf>
    <xf numFmtId="0" fontId="18" fillId="22" borderId="34" xfId="0" applyFont="1" applyFill="1" applyBorder="1" applyAlignment="1">
      <alignment wrapText="1"/>
    </xf>
    <xf numFmtId="0" fontId="3" fillId="0" borderId="55" xfId="0" applyFont="1" applyBorder="1" applyAlignment="1">
      <alignment horizontal="left"/>
    </xf>
    <xf numFmtId="0" fontId="3" fillId="0" borderId="34" xfId="0" applyFont="1" applyBorder="1"/>
    <xf numFmtId="0" fontId="20" fillId="0" borderId="55" xfId="0" applyFont="1" applyBorder="1" applyAlignment="1">
      <alignment horizontal="left"/>
    </xf>
    <xf numFmtId="0" fontId="9" fillId="0" borderId="34" xfId="0" applyFont="1" applyBorder="1"/>
    <xf numFmtId="0" fontId="18" fillId="24" borderId="55" xfId="0" applyFont="1" applyFill="1" applyBorder="1" applyAlignment="1">
      <alignment horizontal="left"/>
    </xf>
    <xf numFmtId="0" fontId="18" fillId="24" borderId="34" xfId="0" applyFont="1" applyFill="1" applyBorder="1"/>
    <xf numFmtId="3" fontId="9" fillId="17" borderId="55" xfId="0" applyNumberFormat="1" applyFont="1" applyFill="1" applyBorder="1" applyAlignment="1">
      <alignment horizontal="left"/>
    </xf>
    <xf numFmtId="0" fontId="9" fillId="17" borderId="34" xfId="0" applyFont="1" applyFill="1" applyBorder="1" applyAlignment="1">
      <alignment wrapText="1"/>
    </xf>
    <xf numFmtId="0" fontId="9" fillId="0" borderId="55" xfId="0" applyFont="1" applyBorder="1" applyAlignment="1">
      <alignment horizontal="left"/>
    </xf>
    <xf numFmtId="0" fontId="18" fillId="22" borderId="34" xfId="0" applyFont="1" applyFill="1" applyBorder="1"/>
    <xf numFmtId="3" fontId="3" fillId="17" borderId="55" xfId="0" applyNumberFormat="1" applyFont="1" applyFill="1" applyBorder="1" applyAlignment="1">
      <alignment horizontal="left"/>
    </xf>
    <xf numFmtId="0" fontId="3" fillId="17" borderId="34" xfId="0" applyFont="1" applyFill="1" applyBorder="1" applyAlignment="1">
      <alignment wrapText="1"/>
    </xf>
    <xf numFmtId="0" fontId="12" fillId="0" borderId="34" xfId="0" applyFont="1" applyBorder="1"/>
    <xf numFmtId="0" fontId="19" fillId="3" borderId="55" xfId="0" applyFont="1" applyFill="1" applyBorder="1" applyAlignment="1">
      <alignment horizontal="left"/>
    </xf>
    <xf numFmtId="0" fontId="19" fillId="3" borderId="34" xfId="0" applyFont="1" applyFill="1" applyBorder="1" applyAlignment="1">
      <alignment wrapText="1"/>
    </xf>
    <xf numFmtId="0" fontId="12" fillId="3" borderId="34" xfId="0" applyFont="1" applyFill="1" applyBorder="1" applyAlignment="1">
      <alignment wrapText="1"/>
    </xf>
    <xf numFmtId="3" fontId="12" fillId="0" borderId="55" xfId="0" applyNumberFormat="1" applyFont="1" applyBorder="1" applyAlignment="1">
      <alignment horizontal="left"/>
    </xf>
    <xf numFmtId="3" fontId="9" fillId="26" borderId="55" xfId="0" applyNumberFormat="1" applyFont="1" applyFill="1" applyBorder="1" applyAlignment="1">
      <alignment horizontal="left"/>
    </xf>
    <xf numFmtId="0" fontId="9" fillId="26" borderId="34" xfId="0" applyFont="1" applyFill="1" applyBorder="1" applyAlignment="1">
      <alignment wrapText="1"/>
    </xf>
    <xf numFmtId="0" fontId="3" fillId="26" borderId="34" xfId="0" applyFont="1" applyFill="1" applyBorder="1" applyAlignment="1">
      <alignment wrapText="1"/>
    </xf>
    <xf numFmtId="3" fontId="22" fillId="3" borderId="55" xfId="0" applyNumberFormat="1" applyFont="1" applyFill="1" applyBorder="1" applyAlignment="1">
      <alignment horizontal="left"/>
    </xf>
    <xf numFmtId="0" fontId="22" fillId="3" borderId="34" xfId="0" applyFont="1" applyFill="1" applyBorder="1" applyAlignment="1">
      <alignment wrapText="1"/>
    </xf>
    <xf numFmtId="3" fontId="33" fillId="26" borderId="55" xfId="0" applyNumberFormat="1" applyFont="1" applyFill="1" applyBorder="1" applyAlignment="1">
      <alignment horizontal="left"/>
    </xf>
    <xf numFmtId="0" fontId="33" fillId="26" borderId="34" xfId="0" applyFont="1" applyFill="1" applyBorder="1" applyAlignment="1">
      <alignment wrapText="1"/>
    </xf>
    <xf numFmtId="0" fontId="8" fillId="3" borderId="55" xfId="0" applyFont="1" applyFill="1" applyBorder="1" applyAlignment="1">
      <alignment horizontal="left"/>
    </xf>
    <xf numFmtId="0" fontId="8" fillId="3" borderId="34" xfId="0" applyFont="1" applyFill="1" applyBorder="1" applyAlignment="1">
      <alignment wrapText="1"/>
    </xf>
    <xf numFmtId="0" fontId="19" fillId="12" borderId="55" xfId="0" applyFont="1" applyFill="1" applyBorder="1" applyAlignment="1">
      <alignment horizontal="left"/>
    </xf>
    <xf numFmtId="0" fontId="12" fillId="22" borderId="55" xfId="0" applyFont="1" applyFill="1" applyBorder="1" applyAlignment="1">
      <alignment horizontal="left"/>
    </xf>
    <xf numFmtId="0" fontId="12" fillId="22" borderId="34" xfId="0" applyFont="1" applyFill="1" applyBorder="1" applyAlignment="1">
      <alignment wrapText="1"/>
    </xf>
    <xf numFmtId="0" fontId="12" fillId="17" borderId="34" xfId="0" applyFont="1" applyFill="1" applyBorder="1" applyAlignment="1">
      <alignment wrapText="1"/>
    </xf>
    <xf numFmtId="0" fontId="3" fillId="17" borderId="55" xfId="0" applyFont="1" applyFill="1" applyBorder="1" applyAlignment="1">
      <alignment horizontal="left"/>
    </xf>
    <xf numFmtId="0" fontId="8" fillId="12" borderId="55" xfId="0" applyFont="1" applyFill="1" applyBorder="1"/>
    <xf numFmtId="0" fontId="7" fillId="12" borderId="34" xfId="0" applyFont="1" applyFill="1" applyBorder="1" applyAlignment="1">
      <alignment horizontal="left"/>
    </xf>
    <xf numFmtId="0" fontId="12" fillId="17" borderId="55" xfId="0" applyFont="1" applyFill="1" applyBorder="1" applyAlignment="1">
      <alignment horizontal="left"/>
    </xf>
    <xf numFmtId="0" fontId="18" fillId="12" borderId="34" xfId="0" applyFont="1" applyFill="1" applyBorder="1" applyAlignment="1">
      <alignment wrapText="1"/>
    </xf>
    <xf numFmtId="0" fontId="18" fillId="22" borderId="34" xfId="0" applyFont="1" applyFill="1" applyBorder="1" applyAlignment="1">
      <alignment horizontal="left"/>
    </xf>
    <xf numFmtId="0" fontId="24" fillId="3" borderId="34" xfId="0" applyFont="1" applyFill="1" applyBorder="1"/>
    <xf numFmtId="0" fontId="3" fillId="22" borderId="55" xfId="0" applyFont="1" applyFill="1" applyBorder="1" applyAlignment="1">
      <alignment horizontal="left"/>
    </xf>
    <xf numFmtId="0" fontId="3" fillId="22" borderId="34" xfId="0" applyFont="1" applyFill="1" applyBorder="1"/>
    <xf numFmtId="0" fontId="2" fillId="3" borderId="34" xfId="0" applyFont="1" applyFill="1" applyBorder="1"/>
    <xf numFmtId="0" fontId="23" fillId="4" borderId="34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3" fontId="8" fillId="12" borderId="55" xfId="0" applyNumberFormat="1" applyFont="1" applyFill="1" applyBorder="1" applyAlignment="1">
      <alignment horizontal="left"/>
    </xf>
    <xf numFmtId="0" fontId="8" fillId="28" borderId="23" xfId="0" applyFont="1" applyFill="1" applyBorder="1"/>
    <xf numFmtId="3" fontId="8" fillId="3" borderId="55" xfId="0" applyNumberFormat="1" applyFont="1" applyFill="1" applyBorder="1"/>
    <xf numFmtId="0" fontId="8" fillId="3" borderId="55" xfId="0" applyFont="1" applyFill="1" applyBorder="1"/>
    <xf numFmtId="0" fontId="42" fillId="16" borderId="23" xfId="0" applyFont="1" applyFill="1" applyBorder="1"/>
    <xf numFmtId="0" fontId="4" fillId="4" borderId="55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/>
    </xf>
    <xf numFmtId="0" fontId="24" fillId="2" borderId="56" xfId="0" applyFont="1" applyFill="1" applyBorder="1" applyAlignment="1">
      <alignment wrapText="1"/>
    </xf>
    <xf numFmtId="0" fontId="27" fillId="2" borderId="47" xfId="0" applyFont="1" applyFill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5" fillId="18" borderId="15" xfId="0" applyFont="1" applyFill="1" applyBorder="1" applyAlignment="1">
      <alignment wrapText="1"/>
    </xf>
    <xf numFmtId="0" fontId="6" fillId="13" borderId="21" xfId="0" applyFont="1" applyFill="1" applyBorder="1" applyAlignment="1">
      <alignment horizontal="left"/>
    </xf>
    <xf numFmtId="0" fontId="6" fillId="13" borderId="7" xfId="0" applyFont="1" applyFill="1" applyBorder="1" applyAlignment="1">
      <alignment wrapText="1"/>
    </xf>
    <xf numFmtId="3" fontId="26" fillId="17" borderId="48" xfId="0" applyNumberFormat="1" applyFont="1" applyFill="1" applyBorder="1"/>
    <xf numFmtId="0" fontId="27" fillId="16" borderId="21" xfId="0" applyFont="1" applyFill="1" applyBorder="1" applyAlignment="1">
      <alignment horizontal="left"/>
    </xf>
    <xf numFmtId="0" fontId="35" fillId="16" borderId="0" xfId="0" applyFont="1" applyFill="1" applyAlignment="1">
      <alignment wrapText="1"/>
    </xf>
    <xf numFmtId="0" fontId="27" fillId="2" borderId="53" xfId="0" applyFont="1" applyFill="1" applyBorder="1" applyAlignment="1">
      <alignment wrapText="1"/>
    </xf>
    <xf numFmtId="0" fontId="27" fillId="2" borderId="57" xfId="0" applyFont="1" applyFill="1" applyBorder="1" applyAlignment="1">
      <alignment horizontal="left"/>
    </xf>
    <xf numFmtId="0" fontId="6" fillId="18" borderId="58" xfId="0" applyFont="1" applyFill="1" applyBorder="1" applyAlignment="1">
      <alignment horizontal="left"/>
    </xf>
    <xf numFmtId="0" fontId="18" fillId="10" borderId="23" xfId="0" applyFont="1" applyFill="1" applyBorder="1" applyAlignment="1">
      <alignment vertical="center"/>
    </xf>
    <xf numFmtId="0" fontId="4" fillId="10" borderId="55" xfId="0" applyFont="1" applyFill="1" applyBorder="1" applyAlignment="1">
      <alignment horizontal="left" vertical="center"/>
    </xf>
    <xf numFmtId="0" fontId="23" fillId="10" borderId="34" xfId="0" applyFont="1" applyFill="1" applyBorder="1" applyAlignment="1">
      <alignment vertical="center" wrapText="1"/>
    </xf>
    <xf numFmtId="164" fontId="18" fillId="10" borderId="23" xfId="0" applyNumberFormat="1" applyFont="1" applyFill="1" applyBorder="1"/>
    <xf numFmtId="3" fontId="18" fillId="10" borderId="23" xfId="0" applyNumberFormat="1" applyFont="1" applyFill="1" applyBorder="1"/>
    <xf numFmtId="0" fontId="18" fillId="17" borderId="0" xfId="0" applyFont="1" applyFill="1"/>
    <xf numFmtId="0" fontId="4" fillId="20" borderId="0" xfId="0" applyFont="1" applyFill="1" applyAlignment="1">
      <alignment horizontal="left" vertical="center"/>
    </xf>
    <xf numFmtId="0" fontId="12" fillId="20" borderId="0" xfId="0" applyFont="1" applyFill="1" applyAlignment="1">
      <alignment vertical="center" wrapText="1"/>
    </xf>
    <xf numFmtId="164" fontId="18" fillId="17" borderId="0" xfId="0" applyNumberFormat="1" applyFont="1" applyFill="1"/>
    <xf numFmtId="3" fontId="18" fillId="17" borderId="0" xfId="0" applyNumberFormat="1" applyFont="1" applyFill="1"/>
    <xf numFmtId="0" fontId="12" fillId="0" borderId="59" xfId="0" applyFont="1" applyBorder="1"/>
    <xf numFmtId="0" fontId="12" fillId="0" borderId="38" xfId="0" applyFont="1" applyBorder="1" applyAlignment="1">
      <alignment horizontal="left"/>
    </xf>
    <xf numFmtId="0" fontId="12" fillId="0" borderId="37" xfId="0" applyFont="1" applyBorder="1" applyAlignment="1">
      <alignment wrapText="1"/>
    </xf>
    <xf numFmtId="164" fontId="9" fillId="0" borderId="59" xfId="0" applyNumberFormat="1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8" fillId="2" borderId="60" xfId="0" applyFont="1" applyFill="1" applyBorder="1" applyAlignment="1">
      <alignment wrapText="1"/>
    </xf>
    <xf numFmtId="0" fontId="8" fillId="2" borderId="61" xfId="0" applyFont="1" applyFill="1" applyBorder="1"/>
    <xf numFmtId="164" fontId="4" fillId="2" borderId="61" xfId="0" applyNumberFormat="1" applyFont="1" applyFill="1" applyBorder="1" applyAlignment="1">
      <alignment horizontal="center" wrapText="1"/>
    </xf>
    <xf numFmtId="0" fontId="4" fillId="2" borderId="61" xfId="0" applyFont="1" applyFill="1" applyBorder="1" applyAlignment="1">
      <alignment horizontal="center" wrapText="1"/>
    </xf>
    <xf numFmtId="0" fontId="8" fillId="2" borderId="62" xfId="0" applyFont="1" applyFill="1" applyBorder="1" applyAlignment="1">
      <alignment horizontal="left"/>
    </xf>
    <xf numFmtId="0" fontId="8" fillId="2" borderId="63" xfId="0" applyFont="1" applyFill="1" applyBorder="1" applyAlignment="1">
      <alignment wrapText="1"/>
    </xf>
    <xf numFmtId="164" fontId="4" fillId="3" borderId="23" xfId="0" applyNumberFormat="1" applyFont="1" applyFill="1" applyBorder="1"/>
    <xf numFmtId="3" fontId="4" fillId="3" borderId="23" xfId="0" applyNumberFormat="1" applyFont="1" applyFill="1" applyBorder="1"/>
    <xf numFmtId="0" fontId="4" fillId="17" borderId="0" xfId="0" applyFont="1" applyFill="1" applyAlignment="1">
      <alignment horizontal="left"/>
    </xf>
    <xf numFmtId="0" fontId="12" fillId="17" borderId="0" xfId="0" applyFont="1" applyFill="1" applyAlignment="1">
      <alignment wrapText="1"/>
    </xf>
    <xf numFmtId="0" fontId="18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horizontal="left" vertical="center"/>
    </xf>
    <xf numFmtId="0" fontId="12" fillId="2" borderId="66" xfId="0" applyFont="1" applyFill="1" applyBorder="1" applyAlignment="1">
      <alignment vertical="center" wrapText="1"/>
    </xf>
    <xf numFmtId="0" fontId="13" fillId="0" borderId="67" xfId="0" applyFont="1" applyBorder="1" applyAlignment="1">
      <alignment vertical="center"/>
    </xf>
    <xf numFmtId="0" fontId="13" fillId="0" borderId="68" xfId="0" applyFont="1" applyBorder="1" applyAlignment="1">
      <alignment vertical="center"/>
    </xf>
    <xf numFmtId="0" fontId="31" fillId="0" borderId="68" xfId="0" applyFont="1" applyBorder="1" applyAlignment="1">
      <alignment horizontal="left" vertical="center"/>
    </xf>
    <xf numFmtId="0" fontId="15" fillId="0" borderId="68" xfId="0" applyFont="1" applyBorder="1" applyAlignment="1">
      <alignment vertical="center"/>
    </xf>
    <xf numFmtId="0" fontId="14" fillId="0" borderId="68" xfId="0" applyFont="1" applyBorder="1" applyAlignment="1">
      <alignment horizontal="center" vertical="center"/>
    </xf>
    <xf numFmtId="164" fontId="15" fillId="0" borderId="68" xfId="0" applyNumberFormat="1" applyFont="1" applyBorder="1" applyAlignment="1">
      <alignment horizontal="left" vertical="center"/>
    </xf>
    <xf numFmtId="0" fontId="18" fillId="14" borderId="69" xfId="0" applyFont="1" applyFill="1" applyBorder="1" applyAlignment="1">
      <alignment vertical="center"/>
    </xf>
    <xf numFmtId="0" fontId="4" fillId="29" borderId="70" xfId="0" applyFont="1" applyFill="1" applyBorder="1" applyAlignment="1">
      <alignment horizontal="left"/>
    </xf>
    <xf numFmtId="0" fontId="12" fillId="29" borderId="71" xfId="0" applyFont="1" applyFill="1" applyBorder="1" applyAlignment="1">
      <alignment wrapText="1"/>
    </xf>
    <xf numFmtId="164" fontId="18" fillId="29" borderId="69" xfId="0" applyNumberFormat="1" applyFont="1" applyFill="1" applyBorder="1"/>
    <xf numFmtId="0" fontId="2" fillId="0" borderId="7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3" fontId="9" fillId="0" borderId="7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left"/>
    </xf>
    <xf numFmtId="3" fontId="3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3" fontId="6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3" fontId="9" fillId="0" borderId="15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8" fillId="3" borderId="4" xfId="0" applyFont="1" applyFill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left"/>
    </xf>
    <xf numFmtId="3" fontId="9" fillId="0" borderId="48" xfId="0" applyNumberFormat="1" applyFont="1" applyBorder="1"/>
    <xf numFmtId="0" fontId="9" fillId="0" borderId="48" xfId="0" applyFont="1" applyBorder="1"/>
    <xf numFmtId="3" fontId="18" fillId="3" borderId="48" xfId="0" applyNumberFormat="1" applyFont="1" applyFill="1" applyBorder="1"/>
    <xf numFmtId="0" fontId="6" fillId="0" borderId="24" xfId="0" applyFont="1" applyBorder="1"/>
    <xf numFmtId="0" fontId="4" fillId="22" borderId="55" xfId="0" applyFont="1" applyFill="1" applyBorder="1" applyAlignment="1">
      <alignment horizontal="left"/>
    </xf>
    <xf numFmtId="0" fontId="4" fillId="22" borderId="34" xfId="0" applyFont="1" applyFill="1" applyBorder="1"/>
    <xf numFmtId="3" fontId="4" fillId="22" borderId="55" xfId="0" applyNumberFormat="1" applyFont="1" applyFill="1" applyBorder="1" applyAlignment="1">
      <alignment horizontal="left"/>
    </xf>
    <xf numFmtId="2" fontId="15" fillId="0" borderId="68" xfId="0" applyNumberFormat="1" applyFont="1" applyBorder="1" applyAlignment="1">
      <alignment vertical="center"/>
    </xf>
    <xf numFmtId="2" fontId="4" fillId="2" borderId="61" xfId="0" applyNumberFormat="1" applyFont="1" applyFill="1" applyBorder="1" applyAlignment="1">
      <alignment horizontal="center" wrapText="1"/>
    </xf>
    <xf numFmtId="2" fontId="9" fillId="0" borderId="59" xfId="0" applyNumberFormat="1" applyFont="1" applyBorder="1" applyAlignment="1">
      <alignment horizontal="center"/>
    </xf>
    <xf numFmtId="2" fontId="18" fillId="21" borderId="23" xfId="0" applyNumberFormat="1" applyFont="1" applyFill="1" applyBorder="1"/>
    <xf numFmtId="2" fontId="18" fillId="23" borderId="23" xfId="0" applyNumberFormat="1" applyFont="1" applyFill="1" applyBorder="1"/>
    <xf numFmtId="2" fontId="9" fillId="0" borderId="23" xfId="0" applyNumberFormat="1" applyFont="1" applyBorder="1"/>
    <xf numFmtId="2" fontId="3" fillId="0" borderId="23" xfId="0" applyNumberFormat="1" applyFont="1" applyBorder="1"/>
    <xf numFmtId="2" fontId="18" fillId="25" borderId="23" xfId="0" applyNumberFormat="1" applyFont="1" applyFill="1" applyBorder="1"/>
    <xf numFmtId="2" fontId="18" fillId="3" borderId="23" xfId="0" applyNumberFormat="1" applyFont="1" applyFill="1" applyBorder="1"/>
    <xf numFmtId="2" fontId="30" fillId="3" borderId="23" xfId="0" applyNumberFormat="1" applyFont="1" applyFill="1" applyBorder="1"/>
    <xf numFmtId="2" fontId="18" fillId="12" borderId="23" xfId="0" applyNumberFormat="1" applyFont="1" applyFill="1" applyBorder="1"/>
    <xf numFmtId="2" fontId="4" fillId="23" borderId="23" xfId="0" applyNumberFormat="1" applyFont="1" applyFill="1" applyBorder="1"/>
    <xf numFmtId="2" fontId="4" fillId="3" borderId="23" xfId="0" applyNumberFormat="1" applyFont="1" applyFill="1" applyBorder="1"/>
    <xf numFmtId="2" fontId="18" fillId="4" borderId="23" xfId="0" applyNumberFormat="1" applyFont="1" applyFill="1" applyBorder="1"/>
    <xf numFmtId="2" fontId="18" fillId="10" borderId="23" xfId="0" applyNumberFormat="1" applyFont="1" applyFill="1" applyBorder="1"/>
    <xf numFmtId="2" fontId="18" fillId="2" borderId="23" xfId="0" applyNumberFormat="1" applyFont="1" applyFill="1" applyBorder="1" applyAlignment="1">
      <alignment horizontal="center"/>
    </xf>
    <xf numFmtId="2" fontId="18" fillId="17" borderId="0" xfId="0" applyNumberFormat="1" applyFont="1" applyFill="1"/>
    <xf numFmtId="2" fontId="18" fillId="27" borderId="23" xfId="0" applyNumberFormat="1" applyFont="1" applyFill="1" applyBorder="1"/>
    <xf numFmtId="2" fontId="4" fillId="2" borderId="50" xfId="0" applyNumberFormat="1" applyFont="1" applyFill="1" applyBorder="1" applyAlignment="1">
      <alignment horizontal="center" wrapText="1"/>
    </xf>
    <xf numFmtId="2" fontId="26" fillId="0" borderId="3" xfId="0" applyNumberFormat="1" applyFont="1" applyBorder="1"/>
    <xf numFmtId="2" fontId="26" fillId="0" borderId="5" xfId="0" applyNumberFormat="1" applyFont="1" applyBorder="1"/>
    <xf numFmtId="2" fontId="26" fillId="17" borderId="48" xfId="0" applyNumberFormat="1" applyFont="1" applyFill="1" applyBorder="1"/>
    <xf numFmtId="2" fontId="26" fillId="13" borderId="5" xfId="0" applyNumberFormat="1" applyFont="1" applyFill="1" applyBorder="1"/>
    <xf numFmtId="2" fontId="34" fillId="16" borderId="24" xfId="0" applyNumberFormat="1" applyFont="1" applyFill="1" applyBorder="1"/>
    <xf numFmtId="2" fontId="6" fillId="0" borderId="5" xfId="0" applyNumberFormat="1" applyFont="1" applyBorder="1"/>
    <xf numFmtId="2" fontId="26" fillId="2" borderId="49" xfId="0" applyNumberFormat="1" applyFont="1" applyFill="1" applyBorder="1"/>
    <xf numFmtId="2" fontId="12" fillId="0" borderId="0" xfId="0" applyNumberFormat="1" applyFont="1"/>
    <xf numFmtId="2" fontId="0" fillId="0" borderId="0" xfId="0" applyNumberFormat="1"/>
    <xf numFmtId="0" fontId="0" fillId="0" borderId="73" xfId="0" applyBorder="1"/>
    <xf numFmtId="2" fontId="4" fillId="2" borderId="2" xfId="0" applyNumberFormat="1" applyFont="1" applyFill="1" applyBorder="1" applyAlignment="1">
      <alignment horizontal="center" wrapText="1"/>
    </xf>
    <xf numFmtId="2" fontId="5" fillId="0" borderId="5" xfId="0" applyNumberFormat="1" applyFont="1" applyBorder="1"/>
    <xf numFmtId="2" fontId="18" fillId="3" borderId="3" xfId="0" applyNumberFormat="1" applyFont="1" applyFill="1" applyBorder="1"/>
    <xf numFmtId="2" fontId="9" fillId="0" borderId="3" xfId="0" applyNumberFormat="1" applyFont="1" applyBorder="1"/>
    <xf numFmtId="2" fontId="9" fillId="0" borderId="5" xfId="0" applyNumberFormat="1" applyFont="1" applyBorder="1"/>
    <xf numFmtId="2" fontId="9" fillId="0" borderId="24" xfId="0" applyNumberFormat="1" applyFont="1" applyBorder="1"/>
    <xf numFmtId="2" fontId="9" fillId="0" borderId="35" xfId="0" applyNumberFormat="1" applyFont="1" applyBorder="1"/>
    <xf numFmtId="2" fontId="18" fillId="3" borderId="35" xfId="0" applyNumberFormat="1" applyFont="1" applyFill="1" applyBorder="1"/>
    <xf numFmtId="2" fontId="18" fillId="3" borderId="40" xfId="0" applyNumberFormat="1" applyFont="1" applyFill="1" applyBorder="1" applyAlignment="1">
      <alignment horizontal="right"/>
    </xf>
    <xf numFmtId="2" fontId="6" fillId="0" borderId="40" xfId="0" applyNumberFormat="1" applyFont="1" applyBorder="1"/>
    <xf numFmtId="2" fontId="9" fillId="0" borderId="41" xfId="0" applyNumberFormat="1" applyFont="1" applyBorder="1"/>
    <xf numFmtId="2" fontId="6" fillId="0" borderId="18" xfId="0" applyNumberFormat="1" applyFont="1" applyBorder="1"/>
    <xf numFmtId="2" fontId="4" fillId="3" borderId="31" xfId="0" applyNumberFormat="1" applyFont="1" applyFill="1" applyBorder="1" applyAlignment="1">
      <alignment horizontal="right"/>
    </xf>
    <xf numFmtId="2" fontId="9" fillId="0" borderId="74" xfId="0" applyNumberFormat="1" applyFont="1" applyBorder="1"/>
    <xf numFmtId="2" fontId="9" fillId="0" borderId="75" xfId="0" applyNumberFormat="1" applyFont="1" applyBorder="1"/>
    <xf numFmtId="2" fontId="9" fillId="0" borderId="76" xfId="0" applyNumberFormat="1" applyFont="1" applyBorder="1"/>
    <xf numFmtId="2" fontId="3" fillId="0" borderId="3" xfId="0" applyNumberFormat="1" applyFont="1" applyBorder="1"/>
    <xf numFmtId="2" fontId="18" fillId="3" borderId="5" xfId="0" applyNumberFormat="1" applyFont="1" applyFill="1" applyBorder="1" applyAlignment="1">
      <alignment horizontal="right"/>
    </xf>
    <xf numFmtId="2" fontId="6" fillId="0" borderId="3" xfId="0" applyNumberFormat="1" applyFont="1" applyBorder="1"/>
    <xf numFmtId="2" fontId="6" fillId="0" borderId="8" xfId="0" applyNumberFormat="1" applyFont="1" applyBorder="1"/>
    <xf numFmtId="2" fontId="18" fillId="12" borderId="29" xfId="0" applyNumberFormat="1" applyFont="1" applyFill="1" applyBorder="1"/>
    <xf numFmtId="2" fontId="5" fillId="10" borderId="25" xfId="0" applyNumberFormat="1" applyFont="1" applyFill="1" applyBorder="1"/>
    <xf numFmtId="2" fontId="5" fillId="14" borderId="43" xfId="0" applyNumberFormat="1" applyFont="1" applyFill="1" applyBorder="1"/>
    <xf numFmtId="2" fontId="3" fillId="0" borderId="5" xfId="0" applyNumberFormat="1" applyFont="1" applyBorder="1"/>
    <xf numFmtId="2" fontId="4" fillId="14" borderId="44" xfId="0" applyNumberFormat="1" applyFont="1" applyFill="1" applyBorder="1"/>
    <xf numFmtId="2" fontId="5" fillId="0" borderId="25" xfId="0" applyNumberFormat="1" applyFont="1" applyBorder="1"/>
    <xf numFmtId="2" fontId="5" fillId="2" borderId="3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/>
    <xf numFmtId="2" fontId="6" fillId="3" borderId="5" xfId="0" applyNumberFormat="1" applyFont="1" applyFill="1" applyBorder="1"/>
    <xf numFmtId="2" fontId="5" fillId="4" borderId="11" xfId="0" applyNumberFormat="1" applyFont="1" applyFill="1" applyBorder="1"/>
    <xf numFmtId="2" fontId="5" fillId="8" borderId="5" xfId="0" applyNumberFormat="1" applyFont="1" applyFill="1" applyBorder="1"/>
    <xf numFmtId="2" fontId="10" fillId="5" borderId="5" xfId="0" applyNumberFormat="1" applyFont="1" applyFill="1" applyBorder="1"/>
    <xf numFmtId="2" fontId="10" fillId="5" borderId="8" xfId="0" applyNumberFormat="1" applyFont="1" applyFill="1" applyBorder="1"/>
    <xf numFmtId="2" fontId="10" fillId="2" borderId="11" xfId="0" applyNumberFormat="1" applyFont="1" applyFill="1" applyBorder="1"/>
    <xf numFmtId="2" fontId="6" fillId="18" borderId="8" xfId="0" applyNumberFormat="1" applyFont="1" applyFill="1" applyBorder="1"/>
    <xf numFmtId="3" fontId="3" fillId="0" borderId="3" xfId="0" applyNumberFormat="1" applyFont="1" applyBorder="1"/>
    <xf numFmtId="2" fontId="3" fillId="6" borderId="23" xfId="0" applyNumberFormat="1" applyFont="1" applyFill="1" applyBorder="1"/>
    <xf numFmtId="0" fontId="3" fillId="6" borderId="23" xfId="0" applyFont="1" applyFill="1" applyBorder="1"/>
    <xf numFmtId="2" fontId="4" fillId="12" borderId="23" xfId="0" applyNumberFormat="1" applyFont="1" applyFill="1" applyBorder="1"/>
    <xf numFmtId="2" fontId="43" fillId="10" borderId="23" xfId="0" applyNumberFormat="1" applyFont="1" applyFill="1" applyBorder="1"/>
    <xf numFmtId="2" fontId="43" fillId="2" borderId="23" xfId="0" applyNumberFormat="1" applyFont="1" applyFill="1" applyBorder="1" applyAlignment="1">
      <alignment horizontal="center"/>
    </xf>
    <xf numFmtId="2" fontId="3" fillId="17" borderId="23" xfId="0" applyNumberFormat="1" applyFont="1" applyFill="1" applyBorder="1"/>
    <xf numFmtId="2" fontId="3" fillId="26" borderId="23" xfId="0" applyNumberFormat="1" applyFont="1" applyFill="1" applyBorder="1"/>
    <xf numFmtId="2" fontId="0" fillId="0" borderId="32" xfId="0" applyNumberFormat="1" applyBorder="1" applyAlignment="1">
      <alignment horizontal="center"/>
    </xf>
    <xf numFmtId="2" fontId="18" fillId="0" borderId="25" xfId="0" applyNumberFormat="1" applyFont="1" applyBorder="1"/>
    <xf numFmtId="2" fontId="4" fillId="3" borderId="3" xfId="0" applyNumberFormat="1" applyFont="1" applyFill="1" applyBorder="1"/>
    <xf numFmtId="2" fontId="9" fillId="0" borderId="19" xfId="0" applyNumberFormat="1" applyFont="1" applyBorder="1"/>
    <xf numFmtId="2" fontId="9" fillId="0" borderId="77" xfId="0" applyNumberFormat="1" applyFont="1" applyBorder="1"/>
    <xf numFmtId="2" fontId="18" fillId="3" borderId="31" xfId="0" applyNumberFormat="1" applyFont="1" applyFill="1" applyBorder="1"/>
    <xf numFmtId="2" fontId="9" fillId="0" borderId="40" xfId="0" applyNumberFormat="1" applyFont="1" applyBorder="1"/>
    <xf numFmtId="2" fontId="9" fillId="0" borderId="78" xfId="0" applyNumberFormat="1" applyFont="1" applyBorder="1"/>
    <xf numFmtId="2" fontId="9" fillId="0" borderId="52" xfId="0" applyNumberFormat="1" applyFont="1" applyBorder="1"/>
    <xf numFmtId="2" fontId="9" fillId="0" borderId="79" xfId="0" applyNumberFormat="1" applyFont="1" applyBorder="1"/>
    <xf numFmtId="2" fontId="3" fillId="0" borderId="74" xfId="0" applyNumberFormat="1" applyFont="1" applyBorder="1"/>
    <xf numFmtId="2" fontId="5" fillId="2" borderId="2" xfId="0" applyNumberFormat="1" applyFont="1" applyFill="1" applyBorder="1" applyAlignment="1">
      <alignment horizontal="center" vertical="center" wrapText="1"/>
    </xf>
    <xf numFmtId="2" fontId="4" fillId="25" borderId="23" xfId="0" applyNumberFormat="1" applyFont="1" applyFill="1" applyBorder="1"/>
    <xf numFmtId="2" fontId="3" fillId="0" borderId="80" xfId="0" applyNumberFormat="1" applyFont="1" applyBorder="1"/>
    <xf numFmtId="3" fontId="12" fillId="0" borderId="34" xfId="0" applyNumberFormat="1" applyFont="1" applyBorder="1" applyAlignment="1">
      <alignment wrapText="1"/>
    </xf>
    <xf numFmtId="2" fontId="3" fillId="0" borderId="23" xfId="0" applyNumberFormat="1" applyFont="1" applyBorder="1" applyAlignment="1">
      <alignment horizontal="right"/>
    </xf>
    <xf numFmtId="164" fontId="10" fillId="5" borderId="8" xfId="0" applyNumberFormat="1" applyFont="1" applyFill="1" applyBorder="1"/>
    <xf numFmtId="0" fontId="36" fillId="3" borderId="34" xfId="0" applyFont="1" applyFill="1" applyBorder="1"/>
    <xf numFmtId="3" fontId="3" fillId="0" borderId="9" xfId="0" applyNumberFormat="1" applyFont="1" applyBorder="1" applyAlignment="1">
      <alignment horizontal="left"/>
    </xf>
    <xf numFmtId="0" fontId="44" fillId="0" borderId="23" xfId="0" applyFont="1" applyBorder="1"/>
    <xf numFmtId="2" fontId="12" fillId="6" borderId="23" xfId="0" applyNumberFormat="1" applyFont="1" applyFill="1" applyBorder="1"/>
    <xf numFmtId="4" fontId="3" fillId="0" borderId="23" xfId="0" applyNumberFormat="1" applyFont="1" applyBorder="1"/>
    <xf numFmtId="2" fontId="33" fillId="7" borderId="23" xfId="0" applyNumberFormat="1" applyFont="1" applyFill="1" applyBorder="1"/>
    <xf numFmtId="2" fontId="12" fillId="0" borderId="23" xfId="0" applyNumberFormat="1" applyFont="1" applyBorder="1"/>
    <xf numFmtId="0" fontId="32" fillId="0" borderId="0" xfId="0" applyFont="1"/>
    <xf numFmtId="3" fontId="33" fillId="26" borderId="0" xfId="0" applyNumberFormat="1" applyFont="1" applyFill="1"/>
    <xf numFmtId="0" fontId="3" fillId="0" borderId="23" xfId="0" applyFont="1" applyBorder="1" applyAlignment="1">
      <alignment horizontal="right"/>
    </xf>
    <xf numFmtId="3" fontId="12" fillId="0" borderId="23" xfId="0" applyNumberFormat="1" applyFont="1" applyBorder="1" applyAlignment="1">
      <alignment horizontal="right"/>
    </xf>
    <xf numFmtId="0" fontId="12" fillId="0" borderId="21" xfId="0" applyFont="1" applyBorder="1" applyAlignment="1">
      <alignment wrapText="1"/>
    </xf>
    <xf numFmtId="1" fontId="3" fillId="17" borderId="23" xfId="0" applyNumberFormat="1" applyFont="1" applyFill="1" applyBorder="1"/>
    <xf numFmtId="1" fontId="3" fillId="0" borderId="23" xfId="0" applyNumberFormat="1" applyFont="1" applyBorder="1"/>
    <xf numFmtId="1" fontId="9" fillId="0" borderId="23" xfId="0" applyNumberFormat="1" applyFont="1" applyBorder="1"/>
    <xf numFmtId="1" fontId="16" fillId="0" borderId="68" xfId="0" applyNumberFormat="1" applyFont="1" applyBorder="1" applyAlignment="1">
      <alignment vertical="center"/>
    </xf>
    <xf numFmtId="1" fontId="0" fillId="0" borderId="81" xfId="0" applyNumberFormat="1" applyBorder="1"/>
    <xf numFmtId="1" fontId="4" fillId="2" borderId="61" xfId="0" applyNumberFormat="1" applyFont="1" applyFill="1" applyBorder="1" applyAlignment="1">
      <alignment horizontal="center" wrapText="1"/>
    </xf>
    <xf numFmtId="1" fontId="4" fillId="2" borderId="82" xfId="0" applyNumberFormat="1" applyFont="1" applyFill="1" applyBorder="1" applyAlignment="1">
      <alignment horizontal="center" wrapText="1"/>
    </xf>
    <xf numFmtId="1" fontId="9" fillId="0" borderId="59" xfId="0" applyNumberFormat="1" applyFont="1" applyBorder="1" applyAlignment="1">
      <alignment horizontal="center"/>
    </xf>
    <xf numFmtId="1" fontId="18" fillId="21" borderId="23" xfId="0" applyNumberFormat="1" applyFont="1" applyFill="1" applyBorder="1"/>
    <xf numFmtId="1" fontId="18" fillId="23" borderId="23" xfId="0" applyNumberFormat="1" applyFont="1" applyFill="1" applyBorder="1"/>
    <xf numFmtId="1" fontId="18" fillId="25" borderId="23" xfId="0" applyNumberFormat="1" applyFont="1" applyFill="1" applyBorder="1"/>
    <xf numFmtId="1" fontId="9" fillId="17" borderId="23" xfId="0" applyNumberFormat="1" applyFont="1" applyFill="1" applyBorder="1"/>
    <xf numFmtId="1" fontId="9" fillId="26" borderId="23" xfId="0" applyNumberFormat="1" applyFont="1" applyFill="1" applyBorder="1"/>
    <xf numFmtId="1" fontId="3" fillId="26" borderId="23" xfId="0" applyNumberFormat="1" applyFont="1" applyFill="1" applyBorder="1"/>
    <xf numFmtId="1" fontId="18" fillId="3" borderId="23" xfId="0" applyNumberFormat="1" applyFont="1" applyFill="1" applyBorder="1"/>
    <xf numFmtId="1" fontId="20" fillId="0" borderId="23" xfId="0" applyNumberFormat="1" applyFont="1" applyBorder="1"/>
    <xf numFmtId="1" fontId="30" fillId="3" borderId="23" xfId="0" applyNumberFormat="1" applyFont="1" applyFill="1" applyBorder="1"/>
    <xf numFmtId="1" fontId="33" fillId="26" borderId="23" xfId="0" applyNumberFormat="1" applyFont="1" applyFill="1" applyBorder="1"/>
    <xf numFmtId="1" fontId="18" fillId="12" borderId="23" xfId="0" applyNumberFormat="1" applyFont="1" applyFill="1" applyBorder="1"/>
    <xf numFmtId="1" fontId="4" fillId="23" borderId="23" xfId="0" applyNumberFormat="1" applyFont="1" applyFill="1" applyBorder="1"/>
    <xf numFmtId="1" fontId="12" fillId="0" borderId="23" xfId="0" applyNumberFormat="1" applyFont="1" applyBorder="1" applyAlignment="1">
      <alignment wrapText="1"/>
    </xf>
    <xf numFmtId="1" fontId="44" fillId="0" borderId="23" xfId="0" applyNumberFormat="1" applyFont="1" applyBorder="1"/>
    <xf numFmtId="1" fontId="12" fillId="0" borderId="23" xfId="0" applyNumberFormat="1" applyFont="1" applyBorder="1"/>
    <xf numFmtId="1" fontId="4" fillId="3" borderId="23" xfId="0" applyNumberFormat="1" applyFont="1" applyFill="1" applyBorder="1"/>
    <xf numFmtId="1" fontId="18" fillId="10" borderId="23" xfId="0" applyNumberFormat="1" applyFont="1" applyFill="1" applyBorder="1"/>
    <xf numFmtId="1" fontId="0" fillId="0" borderId="0" xfId="0" applyNumberFormat="1"/>
    <xf numFmtId="1" fontId="18" fillId="2" borderId="23" xfId="0" applyNumberFormat="1" applyFont="1" applyFill="1" applyBorder="1" applyAlignment="1">
      <alignment horizontal="center"/>
    </xf>
    <xf numFmtId="1" fontId="18" fillId="29" borderId="69" xfId="0" applyNumberFormat="1" applyFont="1" applyFill="1" applyBorder="1"/>
    <xf numFmtId="1" fontId="18" fillId="17" borderId="0" xfId="0" applyNumberFormat="1" applyFont="1" applyFill="1"/>
    <xf numFmtId="1" fontId="18" fillId="27" borderId="23" xfId="0" applyNumberFormat="1" applyFont="1" applyFill="1" applyBorder="1"/>
    <xf numFmtId="1" fontId="26" fillId="0" borderId="3" xfId="0" applyNumberFormat="1" applyFont="1" applyBorder="1"/>
    <xf numFmtId="1" fontId="26" fillId="0" borderId="83" xfId="0" applyNumberFormat="1" applyFont="1" applyBorder="1"/>
    <xf numFmtId="1" fontId="26" fillId="0" borderId="5" xfId="0" applyNumberFormat="1" applyFont="1" applyBorder="1"/>
    <xf numFmtId="1" fontId="26" fillId="0" borderId="22" xfId="0" applyNumberFormat="1" applyFont="1" applyBorder="1"/>
    <xf numFmtId="1" fontId="34" fillId="16" borderId="24" xfId="0" applyNumberFormat="1" applyFont="1" applyFill="1" applyBorder="1"/>
    <xf numFmtId="1" fontId="34" fillId="16" borderId="17" xfId="0" applyNumberFormat="1" applyFont="1" applyFill="1" applyBorder="1"/>
    <xf numFmtId="1" fontId="6" fillId="0" borderId="5" xfId="0" applyNumberFormat="1" applyFont="1" applyBorder="1"/>
    <xf numFmtId="1" fontId="6" fillId="0" borderId="22" xfId="0" applyNumberFormat="1" applyFont="1" applyBorder="1"/>
    <xf numFmtId="1" fontId="10" fillId="18" borderId="8" xfId="0" applyNumberFormat="1" applyFont="1" applyFill="1" applyBorder="1"/>
    <xf numFmtId="1" fontId="10" fillId="18" borderId="26" xfId="0" applyNumberFormat="1" applyFont="1" applyFill="1" applyBorder="1"/>
    <xf numFmtId="1" fontId="26" fillId="2" borderId="49" xfId="0" applyNumberFormat="1" applyFont="1" applyFill="1" applyBorder="1"/>
    <xf numFmtId="1" fontId="12" fillId="0" borderId="0" xfId="0" applyNumberFormat="1" applyFont="1"/>
    <xf numFmtId="0" fontId="3" fillId="0" borderId="3" xfId="0" applyFont="1" applyBorder="1" applyAlignment="1">
      <alignment horizontal="right"/>
    </xf>
    <xf numFmtId="2" fontId="12" fillId="0" borderId="23" xfId="0" applyNumberFormat="1" applyFont="1" applyBorder="1" applyAlignment="1">
      <alignment wrapText="1"/>
    </xf>
    <xf numFmtId="2" fontId="33" fillId="0" borderId="23" xfId="0" applyNumberFormat="1" applyFont="1" applyBorder="1"/>
    <xf numFmtId="2" fontId="18" fillId="29" borderId="69" xfId="0" applyNumberFormat="1" applyFont="1" applyFill="1" applyBorder="1"/>
    <xf numFmtId="0" fontId="45" fillId="0" borderId="0" xfId="0" applyFont="1"/>
    <xf numFmtId="0" fontId="46" fillId="0" borderId="0" xfId="0" applyFont="1"/>
    <xf numFmtId="14" fontId="12" fillId="0" borderId="0" xfId="0" applyNumberFormat="1" applyFont="1" applyAlignment="1">
      <alignment horizontal="left"/>
    </xf>
    <xf numFmtId="2" fontId="12" fillId="0" borderId="23" xfId="0" applyNumberFormat="1" applyFont="1" applyBorder="1" applyAlignment="1">
      <alignment horizontal="right"/>
    </xf>
    <xf numFmtId="0" fontId="3" fillId="17" borderId="34" xfId="0" applyFont="1" applyFill="1" applyBorder="1"/>
    <xf numFmtId="0" fontId="47" fillId="0" borderId="0" xfId="0" applyFont="1"/>
    <xf numFmtId="0" fontId="48" fillId="0" borderId="0" xfId="0" applyFont="1"/>
    <xf numFmtId="0" fontId="18" fillId="12" borderId="23" xfId="0" applyFont="1" applyFill="1" applyBorder="1"/>
    <xf numFmtId="0" fontId="18" fillId="3" borderId="23" xfId="0" applyFont="1" applyFill="1" applyBorder="1"/>
    <xf numFmtId="0" fontId="18" fillId="4" borderId="23" xfId="0" applyFont="1" applyFill="1" applyBorder="1"/>
    <xf numFmtId="0" fontId="18" fillId="3" borderId="3" xfId="0" applyFont="1" applyFill="1" applyBorder="1"/>
    <xf numFmtId="0" fontId="18" fillId="3" borderId="35" xfId="0" applyFont="1" applyFill="1" applyBorder="1"/>
    <xf numFmtId="0" fontId="10" fillId="5" borderId="5" xfId="0" applyFont="1" applyFill="1" applyBorder="1"/>
    <xf numFmtId="3" fontId="12" fillId="17" borderId="55" xfId="0" applyNumberFormat="1" applyFont="1" applyFill="1" applyBorder="1" applyAlignment="1">
      <alignment horizontal="left"/>
    </xf>
    <xf numFmtId="1" fontId="12" fillId="6" borderId="23" xfId="0" applyNumberFormat="1" applyFont="1" applyFill="1" applyBorder="1"/>
    <xf numFmtId="0" fontId="23" fillId="6" borderId="34" xfId="0" applyFont="1" applyFill="1" applyBorder="1" applyAlignment="1">
      <alignment wrapText="1"/>
    </xf>
    <xf numFmtId="3" fontId="12" fillId="6" borderId="34" xfId="0" applyNumberFormat="1" applyFont="1" applyFill="1" applyBorder="1" applyAlignment="1">
      <alignment wrapText="1"/>
    </xf>
    <xf numFmtId="1" fontId="23" fillId="0" borderId="23" xfId="0" applyNumberFormat="1" applyFont="1" applyBorder="1"/>
    <xf numFmtId="2" fontId="12" fillId="0" borderId="84" xfId="0" applyNumberFormat="1" applyFont="1" applyBorder="1"/>
    <xf numFmtId="2" fontId="12" fillId="0" borderId="85" xfId="0" applyNumberFormat="1" applyFont="1" applyBorder="1"/>
    <xf numFmtId="14" fontId="8" fillId="3" borderId="55" xfId="0" applyNumberFormat="1" applyFont="1" applyFill="1" applyBorder="1"/>
    <xf numFmtId="0" fontId="18" fillId="23" borderId="23" xfId="0" applyFont="1" applyFill="1" applyBorder="1"/>
    <xf numFmtId="0" fontId="5" fillId="0" borderId="3" xfId="0" applyFont="1" applyBorder="1"/>
    <xf numFmtId="1" fontId="4" fillId="2" borderId="86" xfId="0" applyNumberFormat="1" applyFont="1" applyFill="1" applyBorder="1" applyAlignment="1">
      <alignment horizontal="center" wrapText="1"/>
    </xf>
    <xf numFmtId="1" fontId="4" fillId="2" borderId="51" xfId="0" applyNumberFormat="1" applyFont="1" applyFill="1" applyBorder="1" applyAlignment="1">
      <alignment horizontal="center" wrapText="1"/>
    </xf>
    <xf numFmtId="1" fontId="49" fillId="0" borderId="23" xfId="0" applyNumberFormat="1" applyFont="1" applyBorder="1"/>
    <xf numFmtId="0" fontId="50" fillId="0" borderId="0" xfId="0" applyFont="1"/>
    <xf numFmtId="2" fontId="4" fillId="22" borderId="23" xfId="0" applyNumberFormat="1" applyFont="1" applyFill="1" applyBorder="1"/>
    <xf numFmtId="0" fontId="51" fillId="0" borderId="0" xfId="0" applyFont="1"/>
    <xf numFmtId="0" fontId="0" fillId="17" borderId="0" xfId="0" applyFill="1"/>
    <xf numFmtId="0" fontId="3" fillId="17" borderId="23" xfId="0" applyFont="1" applyFill="1" applyBorder="1"/>
    <xf numFmtId="164" fontId="3" fillId="26" borderId="23" xfId="0" applyNumberFormat="1" applyFont="1" applyFill="1" applyBorder="1"/>
    <xf numFmtId="3" fontId="3" fillId="26" borderId="23" xfId="0" applyNumberFormat="1" applyFont="1" applyFill="1" applyBorder="1"/>
    <xf numFmtId="1" fontId="18" fillId="26" borderId="23" xfId="0" applyNumberFormat="1" applyFont="1" applyFill="1" applyBorder="1"/>
    <xf numFmtId="0" fontId="3" fillId="0" borderId="0" xfId="0" applyFont="1" applyAlignment="1">
      <alignment wrapText="1"/>
    </xf>
    <xf numFmtId="3" fontId="0" fillId="0" borderId="0" xfId="0" applyNumberFormat="1"/>
    <xf numFmtId="0" fontId="8" fillId="26" borderId="23" xfId="0" applyFont="1" applyFill="1" applyBorder="1"/>
    <xf numFmtId="0" fontId="12" fillId="17" borderId="23" xfId="0" applyFont="1" applyFill="1" applyBorder="1" applyAlignment="1">
      <alignment horizontal="right"/>
    </xf>
    <xf numFmtId="1" fontId="3" fillId="0" borderId="87" xfId="0" applyNumberFormat="1" applyFont="1" applyBorder="1"/>
    <xf numFmtId="1" fontId="3" fillId="17" borderId="87" xfId="0" applyNumberFormat="1" applyFont="1" applyFill="1" applyBorder="1"/>
    <xf numFmtId="0" fontId="5" fillId="2" borderId="23" xfId="0" applyFont="1" applyFill="1" applyBorder="1"/>
    <xf numFmtId="0" fontId="21" fillId="2" borderId="23" xfId="0" applyFont="1" applyFill="1" applyBorder="1"/>
    <xf numFmtId="2" fontId="3" fillId="0" borderId="5" xfId="0" applyNumberFormat="1" applyFont="1" applyFill="1" applyBorder="1"/>
    <xf numFmtId="0" fontId="3" fillId="0" borderId="3" xfId="0" applyFont="1" applyFill="1" applyBorder="1"/>
    <xf numFmtId="2" fontId="3" fillId="0" borderId="74" xfId="0" applyNumberFormat="1" applyFont="1" applyFill="1" applyBorder="1"/>
    <xf numFmtId="2" fontId="9" fillId="0" borderId="3" xfId="0" applyNumberFormat="1" applyFont="1" applyFill="1" applyBorder="1"/>
    <xf numFmtId="0" fontId="9" fillId="0" borderId="3" xfId="0" applyFont="1" applyFill="1" applyBorder="1"/>
    <xf numFmtId="2" fontId="3" fillId="0" borderId="3" xfId="0" applyNumberFormat="1" applyFont="1" applyFill="1" applyBorder="1"/>
    <xf numFmtId="3" fontId="3" fillId="0" borderId="3" xfId="0" applyNumberFormat="1" applyFont="1" applyFill="1" applyBorder="1"/>
    <xf numFmtId="3" fontId="9" fillId="0" borderId="3" xfId="0" applyNumberFormat="1" applyFont="1" applyFill="1" applyBorder="1"/>
    <xf numFmtId="2" fontId="12" fillId="0" borderId="23" xfId="0" applyNumberFormat="1" applyFont="1" applyFill="1" applyBorder="1"/>
    <xf numFmtId="164" fontId="12" fillId="0" borderId="23" xfId="0" applyNumberFormat="1" applyFont="1" applyBorder="1"/>
    <xf numFmtId="0" fontId="12" fillId="26" borderId="23" xfId="0" applyFont="1" applyFill="1" applyBorder="1" applyAlignment="1">
      <alignment horizontal="right"/>
    </xf>
    <xf numFmtId="14" fontId="4" fillId="0" borderId="23" xfId="0" applyNumberFormat="1" applyFont="1" applyBorder="1" applyAlignment="1">
      <alignment vertical="top"/>
    </xf>
    <xf numFmtId="2" fontId="3" fillId="0" borderId="23" xfId="0" applyNumberFormat="1" applyFont="1" applyFill="1" applyBorder="1"/>
    <xf numFmtId="0" fontId="23" fillId="22" borderId="55" xfId="0" applyFont="1" applyFill="1" applyBorder="1" applyAlignment="1">
      <alignment horizontal="left"/>
    </xf>
    <xf numFmtId="0" fontId="23" fillId="22" borderId="34" xfId="0" applyFont="1" applyFill="1" applyBorder="1" applyAlignment="1">
      <alignment wrapText="1"/>
    </xf>
    <xf numFmtId="164" fontId="23" fillId="23" borderId="23" xfId="0" applyNumberFormat="1" applyFont="1" applyFill="1" applyBorder="1"/>
    <xf numFmtId="2" fontId="23" fillId="23" borderId="23" xfId="0" applyNumberFormat="1" applyFont="1" applyFill="1" applyBorder="1"/>
    <xf numFmtId="3" fontId="23" fillId="23" borderId="23" xfId="0" applyNumberFormat="1" applyFont="1" applyFill="1" applyBorder="1"/>
    <xf numFmtId="1" fontId="23" fillId="23" borderId="23" xfId="0" applyNumberFormat="1" applyFont="1" applyFill="1" applyBorder="1"/>
    <xf numFmtId="0" fontId="12" fillId="6" borderId="23" xfId="0" applyFont="1" applyFill="1" applyBorder="1"/>
    <xf numFmtId="164" fontId="12" fillId="26" borderId="23" xfId="0" applyNumberFormat="1" applyFont="1" applyFill="1" applyBorder="1"/>
    <xf numFmtId="2" fontId="12" fillId="26" borderId="23" xfId="0" applyNumberFormat="1" applyFont="1" applyFill="1" applyBorder="1"/>
    <xf numFmtId="3" fontId="12" fillId="26" borderId="23" xfId="0" applyNumberFormat="1" applyFont="1" applyFill="1" applyBorder="1"/>
    <xf numFmtId="1" fontId="23" fillId="26" borderId="23" xfId="0" applyNumberFormat="1" applyFont="1" applyFill="1" applyBorder="1"/>
    <xf numFmtId="1" fontId="12" fillId="26" borderId="23" xfId="0" applyNumberFormat="1" applyFont="1" applyFill="1" applyBorder="1"/>
    <xf numFmtId="0" fontId="12" fillId="6" borderId="34" xfId="0" applyFont="1" applyFill="1" applyBorder="1" applyAlignment="1">
      <alignment wrapText="1"/>
    </xf>
    <xf numFmtId="3" fontId="23" fillId="22" borderId="55" xfId="0" applyNumberFormat="1" applyFont="1" applyFill="1" applyBorder="1" applyAlignment="1">
      <alignment horizontal="left"/>
    </xf>
    <xf numFmtId="2" fontId="23" fillId="22" borderId="23" xfId="0" applyNumberFormat="1" applyFont="1" applyFill="1" applyBorder="1"/>
    <xf numFmtId="3" fontId="23" fillId="22" borderId="23" xfId="0" applyNumberFormat="1" applyFont="1" applyFill="1" applyBorder="1"/>
    <xf numFmtId="1" fontId="23" fillId="22" borderId="23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9FF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9"/>
  <sheetViews>
    <sheetView tabSelected="1" view="pageBreakPreview" topLeftCell="A136" zoomScaleSheetLayoutView="100" workbookViewId="0">
      <selection activeCell="N177" sqref="N177"/>
    </sheetView>
  </sheetViews>
  <sheetFormatPr defaultColWidth="9.140625" defaultRowHeight="12.75" x14ac:dyDescent="0.2"/>
  <cols>
    <col min="1" max="1" width="5.42578125" customWidth="1"/>
    <col min="2" max="2" width="8" style="1" customWidth="1"/>
    <col min="3" max="3" width="51" customWidth="1"/>
    <col min="4" max="4" width="13.140625" style="128" customWidth="1"/>
    <col min="5" max="5" width="13.42578125" customWidth="1"/>
    <col min="6" max="6" width="10.42578125" customWidth="1"/>
    <col min="7" max="7" width="12.7109375" style="417" customWidth="1"/>
    <col min="8" max="10" width="11.140625" customWidth="1"/>
  </cols>
  <sheetData>
    <row r="1" spans="1:10" ht="15.75" x14ac:dyDescent="0.25">
      <c r="A1" s="363"/>
      <c r="B1" s="364"/>
      <c r="C1" s="95" t="s">
        <v>608</v>
      </c>
      <c r="D1" s="365"/>
      <c r="E1" s="366"/>
      <c r="F1" s="366"/>
      <c r="G1" s="462"/>
      <c r="H1" s="364"/>
      <c r="I1" s="364"/>
      <c r="J1" s="418"/>
    </row>
    <row r="2" spans="1:10" s="3" customFormat="1" ht="13.5" customHeight="1" thickBot="1" x14ac:dyDescent="0.25">
      <c r="A2" s="4"/>
      <c r="B2" s="2"/>
      <c r="C2" s="3" t="s">
        <v>92</v>
      </c>
      <c r="D2" s="129" t="s">
        <v>99</v>
      </c>
      <c r="E2" s="4" t="s">
        <v>99</v>
      </c>
      <c r="F2" s="4" t="s">
        <v>99</v>
      </c>
      <c r="G2" s="463" t="s">
        <v>101</v>
      </c>
      <c r="H2" s="63" t="s">
        <v>100</v>
      </c>
      <c r="I2" s="63" t="s">
        <v>100</v>
      </c>
    </row>
    <row r="3" spans="1:10" s="3" customFormat="1" ht="38.25" customHeight="1" thickTop="1" thickBot="1" x14ac:dyDescent="0.25">
      <c r="A3" s="90" t="s">
        <v>230</v>
      </c>
      <c r="B3" s="367" t="s">
        <v>0</v>
      </c>
      <c r="C3" s="5"/>
      <c r="D3" s="130" t="s">
        <v>509</v>
      </c>
      <c r="E3" s="419" t="s">
        <v>601</v>
      </c>
      <c r="F3" s="90" t="s">
        <v>599</v>
      </c>
      <c r="G3" s="419" t="s">
        <v>602</v>
      </c>
      <c r="H3" s="560" t="s">
        <v>603</v>
      </c>
      <c r="I3" s="560" t="s">
        <v>607</v>
      </c>
      <c r="J3" s="561" t="s">
        <v>605</v>
      </c>
    </row>
    <row r="4" spans="1:10" s="3" customFormat="1" ht="9.75" customHeight="1" thickTop="1" x14ac:dyDescent="0.2">
      <c r="A4" s="9"/>
      <c r="B4" s="368"/>
      <c r="C4" s="8"/>
      <c r="D4" s="131"/>
      <c r="E4" s="420"/>
      <c r="F4" s="9"/>
      <c r="G4" s="420"/>
      <c r="H4" s="559"/>
      <c r="I4" s="559"/>
      <c r="J4" s="559"/>
    </row>
    <row r="5" spans="1:10" s="3" customFormat="1" ht="12" x14ac:dyDescent="0.2">
      <c r="A5" s="83"/>
      <c r="B5" s="369" t="s">
        <v>1</v>
      </c>
      <c r="C5" s="11"/>
      <c r="D5" s="132">
        <f t="shared" ref="D5:J5" si="0">SUM(D6:D14)</f>
        <v>836694.69000000006</v>
      </c>
      <c r="E5" s="421">
        <f t="shared" si="0"/>
        <v>892541.87</v>
      </c>
      <c r="F5" s="83">
        <f t="shared" si="0"/>
        <v>911762</v>
      </c>
      <c r="G5" s="464">
        <f t="shared" si="0"/>
        <v>846283</v>
      </c>
      <c r="H5" s="167">
        <f t="shared" si="0"/>
        <v>715104</v>
      </c>
      <c r="I5" s="167">
        <f t="shared" si="0"/>
        <v>715104</v>
      </c>
      <c r="J5" s="167">
        <f t="shared" si="0"/>
        <v>715104</v>
      </c>
    </row>
    <row r="6" spans="1:10" s="14" customFormat="1" ht="11.25" x14ac:dyDescent="0.2">
      <c r="A6" s="75">
        <v>41</v>
      </c>
      <c r="B6" s="370" t="s">
        <v>2</v>
      </c>
      <c r="C6" s="54" t="s">
        <v>3</v>
      </c>
      <c r="D6" s="422">
        <v>779732.86</v>
      </c>
      <c r="E6" s="422">
        <v>835024.24</v>
      </c>
      <c r="F6" s="454">
        <v>841542</v>
      </c>
      <c r="G6" s="435">
        <v>775991</v>
      </c>
      <c r="H6" s="454">
        <v>644884</v>
      </c>
      <c r="I6" s="454">
        <v>644884</v>
      </c>
      <c r="J6" s="454">
        <v>644884</v>
      </c>
    </row>
    <row r="7" spans="1:10" s="14" customFormat="1" ht="11.25" x14ac:dyDescent="0.2">
      <c r="A7" s="75">
        <v>41</v>
      </c>
      <c r="B7" s="371">
        <v>121001</v>
      </c>
      <c r="C7" s="54" t="s">
        <v>4</v>
      </c>
      <c r="D7" s="422">
        <v>29267.01</v>
      </c>
      <c r="E7" s="422">
        <v>29678.19</v>
      </c>
      <c r="F7" s="75">
        <v>36000</v>
      </c>
      <c r="G7" s="422">
        <v>35300</v>
      </c>
      <c r="H7" s="75">
        <v>35500</v>
      </c>
      <c r="I7" s="75">
        <v>35500</v>
      </c>
      <c r="J7" s="75">
        <v>35500</v>
      </c>
    </row>
    <row r="8" spans="1:10" s="3" customFormat="1" ht="11.25" hidden="1" x14ac:dyDescent="0.2">
      <c r="A8" s="75"/>
      <c r="B8" s="371">
        <v>121001</v>
      </c>
      <c r="C8" s="54" t="s">
        <v>5</v>
      </c>
      <c r="D8" s="422"/>
      <c r="E8" s="422"/>
      <c r="F8" s="75"/>
      <c r="G8" s="422"/>
      <c r="H8" s="75"/>
      <c r="I8" s="75"/>
      <c r="J8" s="75"/>
    </row>
    <row r="9" spans="1:10" s="3" customFormat="1" ht="11.25" hidden="1" x14ac:dyDescent="0.2">
      <c r="A9" s="36"/>
      <c r="B9" s="371">
        <v>121002</v>
      </c>
      <c r="C9" s="54" t="s">
        <v>6</v>
      </c>
      <c r="D9" s="423"/>
      <c r="E9" s="423"/>
      <c r="F9" s="36"/>
      <c r="G9" s="423"/>
      <c r="H9" s="36"/>
      <c r="I9" s="36"/>
      <c r="J9" s="36"/>
    </row>
    <row r="10" spans="1:10" s="3" customFormat="1" ht="11.25" hidden="1" x14ac:dyDescent="0.2">
      <c r="A10" s="36"/>
      <c r="B10" s="371" t="s">
        <v>7</v>
      </c>
      <c r="C10" s="54" t="s">
        <v>8</v>
      </c>
      <c r="D10" s="423"/>
      <c r="E10" s="423"/>
      <c r="F10" s="36"/>
      <c r="G10" s="423"/>
      <c r="H10" s="36"/>
      <c r="I10" s="36"/>
      <c r="J10" s="36"/>
    </row>
    <row r="11" spans="1:10" s="3" customFormat="1" ht="11.25" hidden="1" x14ac:dyDescent="0.2">
      <c r="A11" s="36"/>
      <c r="B11" s="371" t="s">
        <v>9</v>
      </c>
      <c r="C11" s="54" t="s">
        <v>10</v>
      </c>
      <c r="D11" s="423"/>
      <c r="E11" s="423"/>
      <c r="F11" s="36"/>
      <c r="G11" s="423"/>
      <c r="H11" s="36"/>
      <c r="I11" s="36"/>
      <c r="J11" s="36"/>
    </row>
    <row r="12" spans="1:10" s="3" customFormat="1" ht="11.25" hidden="1" x14ac:dyDescent="0.2">
      <c r="A12" s="62"/>
      <c r="B12" s="372"/>
      <c r="C12" s="64"/>
      <c r="D12" s="424"/>
      <c r="E12" s="424"/>
      <c r="F12" s="62"/>
      <c r="G12" s="424"/>
      <c r="H12" s="62"/>
      <c r="I12" s="62"/>
      <c r="J12" s="62"/>
    </row>
    <row r="13" spans="1:10" s="3" customFormat="1" ht="11.25" x14ac:dyDescent="0.2">
      <c r="A13" s="383">
        <v>41</v>
      </c>
      <c r="B13" s="59">
        <v>121002</v>
      </c>
      <c r="C13" s="91" t="s">
        <v>11</v>
      </c>
      <c r="D13" s="425">
        <v>27478.31</v>
      </c>
      <c r="E13" s="425">
        <v>27622.93</v>
      </c>
      <c r="F13" s="85">
        <v>34000</v>
      </c>
      <c r="G13" s="465">
        <v>34700</v>
      </c>
      <c r="H13" s="85">
        <v>34500</v>
      </c>
      <c r="I13" s="85">
        <v>34500</v>
      </c>
      <c r="J13" s="85">
        <v>34500</v>
      </c>
    </row>
    <row r="14" spans="1:10" s="3" customFormat="1" ht="11.25" x14ac:dyDescent="0.2">
      <c r="A14" s="384">
        <v>41</v>
      </c>
      <c r="B14" s="373">
        <v>121003</v>
      </c>
      <c r="C14" s="3" t="s">
        <v>160</v>
      </c>
      <c r="D14" s="425">
        <v>216.51</v>
      </c>
      <c r="E14" s="425">
        <v>216.51</v>
      </c>
      <c r="F14" s="84">
        <v>220</v>
      </c>
      <c r="G14" s="466">
        <v>292</v>
      </c>
      <c r="H14" s="84">
        <v>220</v>
      </c>
      <c r="I14" s="84">
        <v>220</v>
      </c>
      <c r="J14" s="84">
        <v>220</v>
      </c>
    </row>
    <row r="15" spans="1:10" s="3" customFormat="1" ht="12" x14ac:dyDescent="0.2">
      <c r="A15" s="385"/>
      <c r="B15" s="369" t="s">
        <v>12</v>
      </c>
      <c r="C15" s="18"/>
      <c r="D15" s="133">
        <f t="shared" ref="D15:J15" si="1">SUM(D16:D21)</f>
        <v>74627.989999999991</v>
      </c>
      <c r="E15" s="426">
        <f t="shared" si="1"/>
        <v>62465.960000000006</v>
      </c>
      <c r="F15" s="102">
        <f t="shared" si="1"/>
        <v>67160</v>
      </c>
      <c r="G15" s="467">
        <f>SUM(G16:G21)</f>
        <v>72431</v>
      </c>
      <c r="H15" s="168">
        <f>SUM(H16:H21)</f>
        <v>94350</v>
      </c>
      <c r="I15" s="168">
        <f t="shared" si="1"/>
        <v>94350</v>
      </c>
      <c r="J15" s="168">
        <f t="shared" si="1"/>
        <v>94350</v>
      </c>
    </row>
    <row r="16" spans="1:10" s="14" customFormat="1" ht="11.25" customHeight="1" x14ac:dyDescent="0.2">
      <c r="A16" s="384">
        <v>41</v>
      </c>
      <c r="B16" s="370" t="s">
        <v>13</v>
      </c>
      <c r="C16" s="54" t="s">
        <v>14</v>
      </c>
      <c r="D16" s="422">
        <v>1839.32</v>
      </c>
      <c r="E16" s="422">
        <v>1809.3</v>
      </c>
      <c r="F16" s="36">
        <v>2000</v>
      </c>
      <c r="G16" s="423">
        <v>2230</v>
      </c>
      <c r="H16" s="36">
        <v>2000</v>
      </c>
      <c r="I16" s="36">
        <v>2000</v>
      </c>
      <c r="J16" s="36">
        <v>2000</v>
      </c>
    </row>
    <row r="17" spans="1:10" s="3" customFormat="1" ht="11.25" customHeight="1" x14ac:dyDescent="0.2">
      <c r="A17" s="384">
        <v>41</v>
      </c>
      <c r="B17" s="370" t="s">
        <v>15</v>
      </c>
      <c r="C17" s="54" t="s">
        <v>16</v>
      </c>
      <c r="D17" s="422">
        <v>100</v>
      </c>
      <c r="E17" s="422">
        <v>100</v>
      </c>
      <c r="F17" s="69">
        <v>110</v>
      </c>
      <c r="G17" s="422">
        <v>0</v>
      </c>
      <c r="H17" s="69">
        <v>0</v>
      </c>
      <c r="I17" s="69">
        <v>0</v>
      </c>
      <c r="J17" s="69">
        <v>0</v>
      </c>
    </row>
    <row r="18" spans="1:10" s="3" customFormat="1" ht="11.25" customHeight="1" x14ac:dyDescent="0.2">
      <c r="A18" s="384">
        <v>41</v>
      </c>
      <c r="B18" s="370" t="s">
        <v>17</v>
      </c>
      <c r="C18" s="54" t="s">
        <v>18</v>
      </c>
      <c r="D18" s="422">
        <v>8.1</v>
      </c>
      <c r="E18" s="422">
        <v>29.7</v>
      </c>
      <c r="F18" s="69">
        <v>50</v>
      </c>
      <c r="G18" s="422">
        <v>60</v>
      </c>
      <c r="H18" s="69">
        <v>50</v>
      </c>
      <c r="I18" s="69">
        <v>50</v>
      </c>
      <c r="J18" s="69">
        <v>50</v>
      </c>
    </row>
    <row r="19" spans="1:10" s="3" customFormat="1" ht="11.25" customHeight="1" x14ac:dyDescent="0.2">
      <c r="A19" s="384">
        <v>41</v>
      </c>
      <c r="B19" s="381" t="s">
        <v>19</v>
      </c>
      <c r="C19" s="35" t="s">
        <v>415</v>
      </c>
      <c r="D19" s="422">
        <v>62947.17</v>
      </c>
      <c r="E19" s="422">
        <v>51716.23</v>
      </c>
      <c r="F19" s="69">
        <v>55000</v>
      </c>
      <c r="G19" s="422">
        <v>59454</v>
      </c>
      <c r="H19" s="69">
        <v>73000</v>
      </c>
      <c r="I19" s="69">
        <v>73000</v>
      </c>
      <c r="J19" s="69">
        <v>73000</v>
      </c>
    </row>
    <row r="20" spans="1:10" s="3" customFormat="1" ht="11.25" customHeight="1" x14ac:dyDescent="0.2">
      <c r="A20" s="384">
        <v>41</v>
      </c>
      <c r="B20" s="381" t="s">
        <v>19</v>
      </c>
      <c r="C20" s="35" t="s">
        <v>416</v>
      </c>
      <c r="D20" s="422">
        <v>9733.4</v>
      </c>
      <c r="E20" s="422">
        <v>8810.73</v>
      </c>
      <c r="F20" s="69">
        <v>10000</v>
      </c>
      <c r="G20" s="422">
        <v>10687</v>
      </c>
      <c r="H20" s="69">
        <v>19000</v>
      </c>
      <c r="I20" s="69">
        <v>19000</v>
      </c>
      <c r="J20" s="69">
        <v>19000</v>
      </c>
    </row>
    <row r="21" spans="1:10" s="3" customFormat="1" ht="11.25" customHeight="1" x14ac:dyDescent="0.2">
      <c r="A21" s="384">
        <v>41</v>
      </c>
      <c r="B21" s="381" t="s">
        <v>836</v>
      </c>
      <c r="C21" s="35" t="s">
        <v>837</v>
      </c>
      <c r="D21" s="423"/>
      <c r="E21" s="423"/>
      <c r="F21" s="49"/>
      <c r="G21" s="423"/>
      <c r="H21" s="49">
        <v>300</v>
      </c>
      <c r="I21" s="49">
        <v>300</v>
      </c>
      <c r="J21" s="49">
        <v>300</v>
      </c>
    </row>
    <row r="22" spans="1:10" s="3" customFormat="1" ht="13.5" customHeight="1" x14ac:dyDescent="0.2">
      <c r="A22" s="385"/>
      <c r="B22" s="369" t="s">
        <v>20</v>
      </c>
      <c r="C22" s="18"/>
      <c r="D22" s="427">
        <f>SUM(D24+D26+D27)</f>
        <v>58929.380000000005</v>
      </c>
      <c r="E22" s="427">
        <f t="shared" ref="E22:J22" si="2">SUM(E24:E27)</f>
        <v>58723.62</v>
      </c>
      <c r="F22" s="112">
        <f t="shared" si="2"/>
        <v>59600</v>
      </c>
      <c r="G22" s="427">
        <f>SUM(G24:G27)</f>
        <v>57455</v>
      </c>
      <c r="H22" s="112">
        <f>SUM(H24:H27)</f>
        <v>58800</v>
      </c>
      <c r="I22" s="94">
        <f t="shared" si="2"/>
        <v>58800</v>
      </c>
      <c r="J22" s="94">
        <f t="shared" si="2"/>
        <v>58800</v>
      </c>
    </row>
    <row r="23" spans="1:10" s="21" customFormat="1" ht="12" hidden="1" x14ac:dyDescent="0.2">
      <c r="A23" s="13"/>
      <c r="B23" s="375"/>
      <c r="C23" s="12"/>
      <c r="D23" s="134"/>
      <c r="E23" s="428"/>
      <c r="F23" s="113"/>
      <c r="G23" s="428"/>
      <c r="H23" s="113"/>
      <c r="I23" s="110"/>
      <c r="J23" s="110"/>
    </row>
    <row r="24" spans="1:10" s="3" customFormat="1" ht="11.25" x14ac:dyDescent="0.2">
      <c r="A24" s="384">
        <v>41</v>
      </c>
      <c r="B24" s="371">
        <v>212002</v>
      </c>
      <c r="C24" s="54" t="s">
        <v>161</v>
      </c>
      <c r="D24" s="422">
        <v>1206.32</v>
      </c>
      <c r="E24" s="422">
        <v>1407.25</v>
      </c>
      <c r="F24" s="114">
        <v>1500</v>
      </c>
      <c r="G24" s="429">
        <v>1205</v>
      </c>
      <c r="H24" s="114">
        <v>1300</v>
      </c>
      <c r="I24" s="114">
        <v>1300</v>
      </c>
      <c r="J24" s="114">
        <v>1300</v>
      </c>
    </row>
    <row r="25" spans="1:10" s="3" customFormat="1" ht="12" hidden="1" x14ac:dyDescent="0.2">
      <c r="A25" s="384">
        <v>41</v>
      </c>
      <c r="B25" s="376" t="s">
        <v>21</v>
      </c>
      <c r="C25" s="54" t="s">
        <v>22</v>
      </c>
      <c r="D25" s="422"/>
      <c r="E25" s="422"/>
      <c r="F25" s="111"/>
      <c r="G25" s="429"/>
      <c r="H25" s="111"/>
      <c r="I25" s="111"/>
      <c r="J25" s="111"/>
    </row>
    <row r="26" spans="1:10" s="3" customFormat="1" ht="11.25" x14ac:dyDescent="0.2">
      <c r="A26" s="384">
        <v>41</v>
      </c>
      <c r="B26" s="377">
        <v>212002</v>
      </c>
      <c r="C26" s="74" t="s">
        <v>162</v>
      </c>
      <c r="D26" s="422">
        <v>664.3</v>
      </c>
      <c r="E26" s="422">
        <v>508.3</v>
      </c>
      <c r="F26" s="115">
        <v>500</v>
      </c>
      <c r="G26" s="468">
        <v>550</v>
      </c>
      <c r="H26" s="115">
        <v>500</v>
      </c>
      <c r="I26" s="115">
        <v>500</v>
      </c>
      <c r="J26" s="115">
        <v>500</v>
      </c>
    </row>
    <row r="27" spans="1:10" s="3" customFormat="1" ht="11.25" x14ac:dyDescent="0.2">
      <c r="A27" s="384">
        <v>41</v>
      </c>
      <c r="B27" s="377">
        <v>212003</v>
      </c>
      <c r="C27" s="74" t="s">
        <v>23</v>
      </c>
      <c r="D27" s="423">
        <v>57058.76</v>
      </c>
      <c r="E27" s="423">
        <v>56808.07</v>
      </c>
      <c r="F27" s="116">
        <v>57600</v>
      </c>
      <c r="G27" s="469">
        <v>55700</v>
      </c>
      <c r="H27" s="116">
        <v>57000</v>
      </c>
      <c r="I27" s="116">
        <v>57000</v>
      </c>
      <c r="J27" s="116">
        <v>57000</v>
      </c>
    </row>
    <row r="28" spans="1:10" s="3" customFormat="1" ht="12" hidden="1" x14ac:dyDescent="0.2">
      <c r="A28" s="386"/>
      <c r="B28" s="34" t="s">
        <v>24</v>
      </c>
      <c r="C28" s="17"/>
      <c r="D28" s="135"/>
      <c r="E28" s="430"/>
      <c r="F28" s="56"/>
      <c r="G28" s="430"/>
      <c r="H28" s="56"/>
      <c r="I28" s="55"/>
      <c r="J28" s="55"/>
    </row>
    <row r="29" spans="1:10" s="3" customFormat="1" ht="12" hidden="1" x14ac:dyDescent="0.2">
      <c r="A29" s="386"/>
      <c r="B29" s="374"/>
      <c r="C29" s="17"/>
      <c r="D29" s="135"/>
      <c r="E29" s="430"/>
      <c r="F29" s="56"/>
      <c r="G29" s="430"/>
      <c r="H29" s="56"/>
      <c r="I29" s="55"/>
      <c r="J29" s="55"/>
    </row>
    <row r="30" spans="1:10" s="3" customFormat="1" ht="12" hidden="1" x14ac:dyDescent="0.2">
      <c r="A30" s="386"/>
      <c r="B30" s="374"/>
      <c r="C30" s="17"/>
      <c r="D30" s="135"/>
      <c r="E30" s="430"/>
      <c r="F30" s="56"/>
      <c r="G30" s="430"/>
      <c r="H30" s="56"/>
      <c r="I30" s="55"/>
      <c r="J30" s="55"/>
    </row>
    <row r="31" spans="1:10" s="3" customFormat="1" ht="12" x14ac:dyDescent="0.2">
      <c r="A31" s="385"/>
      <c r="B31" s="369" t="s">
        <v>25</v>
      </c>
      <c r="C31" s="18"/>
      <c r="D31" s="133">
        <f t="shared" ref="D31:J31" si="3">SUM(D32:D45)</f>
        <v>102675.48</v>
      </c>
      <c r="E31" s="431">
        <f t="shared" si="3"/>
        <v>99449.54</v>
      </c>
      <c r="F31" s="548">
        <f t="shared" si="3"/>
        <v>99940</v>
      </c>
      <c r="G31" s="133">
        <f t="shared" si="3"/>
        <v>76026</v>
      </c>
      <c r="H31" s="548">
        <f t="shared" si="3"/>
        <v>82260</v>
      </c>
      <c r="I31" s="548">
        <f t="shared" si="3"/>
        <v>82260</v>
      </c>
      <c r="J31" s="548">
        <f t="shared" si="3"/>
        <v>82260</v>
      </c>
    </row>
    <row r="32" spans="1:10" s="3" customFormat="1" ht="11.25" x14ac:dyDescent="0.2">
      <c r="A32" s="384">
        <v>41</v>
      </c>
      <c r="B32" s="371">
        <v>221004</v>
      </c>
      <c r="C32" s="97" t="s">
        <v>207</v>
      </c>
      <c r="D32" s="422">
        <v>4997</v>
      </c>
      <c r="E32" s="422">
        <v>4860</v>
      </c>
      <c r="F32" s="69">
        <v>5000</v>
      </c>
      <c r="G32" s="422">
        <v>6000</v>
      </c>
      <c r="H32" s="69">
        <v>5000</v>
      </c>
      <c r="I32" s="69">
        <v>5000</v>
      </c>
      <c r="J32" s="69">
        <v>5000</v>
      </c>
    </row>
    <row r="33" spans="1:10" s="3" customFormat="1" ht="11.25" customHeight="1" x14ac:dyDescent="0.2">
      <c r="A33" s="384">
        <v>41</v>
      </c>
      <c r="B33" s="371">
        <v>223001</v>
      </c>
      <c r="C33" s="54" t="s">
        <v>26</v>
      </c>
      <c r="D33" s="422">
        <v>2106.06</v>
      </c>
      <c r="E33" s="422">
        <v>2891.79</v>
      </c>
      <c r="F33" s="69">
        <v>3000</v>
      </c>
      <c r="G33" s="422">
        <v>3400</v>
      </c>
      <c r="H33" s="69">
        <v>3000</v>
      </c>
      <c r="I33" s="69">
        <v>3000</v>
      </c>
      <c r="J33" s="69">
        <v>3000</v>
      </c>
    </row>
    <row r="34" spans="1:10" s="3" customFormat="1" ht="12.75" hidden="1" customHeight="1" x14ac:dyDescent="0.2">
      <c r="A34" s="384">
        <v>41</v>
      </c>
      <c r="B34" s="378">
        <v>229001</v>
      </c>
      <c r="C34" s="60" t="s">
        <v>27</v>
      </c>
      <c r="D34" s="432"/>
      <c r="E34" s="432"/>
      <c r="F34" s="60"/>
      <c r="G34" s="470"/>
      <c r="H34" s="60"/>
      <c r="I34" s="60"/>
      <c r="J34" s="60"/>
    </row>
    <row r="35" spans="1:10" s="3" customFormat="1" ht="12.75" hidden="1" customHeight="1" x14ac:dyDescent="0.2">
      <c r="A35" s="384">
        <v>41</v>
      </c>
      <c r="B35" s="372"/>
      <c r="C35" s="71"/>
      <c r="D35" s="433"/>
      <c r="E35" s="433"/>
      <c r="F35" s="72"/>
      <c r="G35" s="471"/>
      <c r="H35" s="72"/>
      <c r="I35" s="72"/>
      <c r="J35" s="72"/>
    </row>
    <row r="36" spans="1:10" s="3" customFormat="1" ht="11.25" customHeight="1" x14ac:dyDescent="0.2">
      <c r="A36" s="384">
        <v>41</v>
      </c>
      <c r="B36" s="59">
        <v>223001</v>
      </c>
      <c r="C36" s="73" t="s">
        <v>81</v>
      </c>
      <c r="D36" s="425">
        <v>9249.4500000000007</v>
      </c>
      <c r="E36" s="425">
        <v>10002.299999999999</v>
      </c>
      <c r="F36" s="73">
        <v>0</v>
      </c>
      <c r="G36" s="465">
        <v>384</v>
      </c>
      <c r="H36" s="73">
        <v>0</v>
      </c>
      <c r="I36" s="73">
        <v>0</v>
      </c>
      <c r="J36" s="73">
        <v>0</v>
      </c>
    </row>
    <row r="37" spans="1:10" s="3" customFormat="1" ht="11.25" customHeight="1" x14ac:dyDescent="0.2">
      <c r="A37" s="384">
        <v>41</v>
      </c>
      <c r="B37" s="59">
        <v>222003</v>
      </c>
      <c r="C37" s="73" t="s">
        <v>196</v>
      </c>
      <c r="D37" s="425">
        <v>26</v>
      </c>
      <c r="E37" s="425"/>
      <c r="F37" s="73"/>
      <c r="G37" s="425">
        <v>0</v>
      </c>
      <c r="H37" s="73">
        <v>0</v>
      </c>
      <c r="I37" s="73">
        <v>0</v>
      </c>
      <c r="J37" s="73">
        <v>0</v>
      </c>
    </row>
    <row r="38" spans="1:10" s="3" customFormat="1" ht="11.25" customHeight="1" x14ac:dyDescent="0.2">
      <c r="A38" s="69">
        <v>41</v>
      </c>
      <c r="B38" s="378">
        <v>229005</v>
      </c>
      <c r="C38" s="65" t="s">
        <v>200</v>
      </c>
      <c r="D38" s="434">
        <v>1190</v>
      </c>
      <c r="E38" s="434">
        <v>910</v>
      </c>
      <c r="F38" s="73">
        <v>1000</v>
      </c>
      <c r="G38" s="475">
        <v>0</v>
      </c>
      <c r="H38" s="73">
        <v>0</v>
      </c>
      <c r="I38" s="73">
        <v>0</v>
      </c>
      <c r="J38" s="73">
        <v>0</v>
      </c>
    </row>
    <row r="39" spans="1:10" s="3" customFormat="1" ht="11.25" customHeight="1" x14ac:dyDescent="0.2">
      <c r="A39" s="124">
        <v>41</v>
      </c>
      <c r="B39" s="107" t="s">
        <v>233</v>
      </c>
      <c r="C39" s="107" t="s">
        <v>234</v>
      </c>
      <c r="D39" s="435">
        <v>0</v>
      </c>
      <c r="E39" s="435">
        <v>27</v>
      </c>
      <c r="F39" s="124"/>
      <c r="G39" s="472"/>
      <c r="H39" s="580"/>
      <c r="I39" s="124"/>
      <c r="J39" s="124"/>
    </row>
    <row r="40" spans="1:10" s="3" customFormat="1" ht="11.25" customHeight="1" x14ac:dyDescent="0.2">
      <c r="A40" s="533" t="s">
        <v>386</v>
      </c>
      <c r="B40" s="373">
        <v>223002</v>
      </c>
      <c r="C40" s="107" t="s">
        <v>400</v>
      </c>
      <c r="D40" s="435">
        <v>4978</v>
      </c>
      <c r="E40" s="435">
        <v>7010</v>
      </c>
      <c r="F40" s="124">
        <v>8300</v>
      </c>
      <c r="G40" s="472">
        <v>8480</v>
      </c>
      <c r="H40" s="580">
        <v>9000</v>
      </c>
      <c r="I40" s="124">
        <v>9000</v>
      </c>
      <c r="J40" s="124">
        <v>9000</v>
      </c>
    </row>
    <row r="41" spans="1:10" s="3" customFormat="1" ht="11.25" customHeight="1" x14ac:dyDescent="0.2">
      <c r="A41" s="533" t="s">
        <v>386</v>
      </c>
      <c r="B41" s="373">
        <v>223002</v>
      </c>
      <c r="C41" s="107" t="s">
        <v>401</v>
      </c>
      <c r="D41" s="435">
        <v>3778</v>
      </c>
      <c r="E41" s="435">
        <v>4188</v>
      </c>
      <c r="F41" s="124">
        <v>3840</v>
      </c>
      <c r="G41" s="472">
        <v>4690</v>
      </c>
      <c r="H41" s="580">
        <v>5460</v>
      </c>
      <c r="I41" s="124">
        <v>5460</v>
      </c>
      <c r="J41" s="124">
        <v>5460</v>
      </c>
    </row>
    <row r="42" spans="1:10" s="3" customFormat="1" ht="11.25" customHeight="1" x14ac:dyDescent="0.2">
      <c r="A42" s="533" t="s">
        <v>386</v>
      </c>
      <c r="B42" s="379">
        <v>212003</v>
      </c>
      <c r="C42" s="107" t="s">
        <v>399</v>
      </c>
      <c r="D42" s="435">
        <v>840</v>
      </c>
      <c r="E42" s="435">
        <v>1910</v>
      </c>
      <c r="F42" s="124">
        <v>1800</v>
      </c>
      <c r="G42" s="581">
        <v>4300</v>
      </c>
      <c r="H42" s="580">
        <v>4800</v>
      </c>
      <c r="I42" s="124">
        <v>4800</v>
      </c>
      <c r="J42" s="124">
        <v>4800</v>
      </c>
    </row>
    <row r="43" spans="1:10" s="3" customFormat="1" ht="11.25" customHeight="1" x14ac:dyDescent="0.2">
      <c r="A43" s="533" t="s">
        <v>391</v>
      </c>
      <c r="B43" s="379">
        <v>223003</v>
      </c>
      <c r="C43" s="107" t="s">
        <v>366</v>
      </c>
      <c r="D43" s="435">
        <v>58436.639999999999</v>
      </c>
      <c r="E43" s="435">
        <v>47885.38</v>
      </c>
      <c r="F43" s="124">
        <v>58000</v>
      </c>
      <c r="G43" s="472">
        <v>30000</v>
      </c>
      <c r="H43" s="580">
        <v>35000</v>
      </c>
      <c r="I43" s="124">
        <v>35000</v>
      </c>
      <c r="J43" s="124">
        <v>35000</v>
      </c>
    </row>
    <row r="44" spans="1:10" s="3" customFormat="1" ht="11.25" customHeight="1" x14ac:dyDescent="0.2">
      <c r="A44" s="533" t="s">
        <v>391</v>
      </c>
      <c r="B44" s="379">
        <v>223001</v>
      </c>
      <c r="C44" s="107" t="s">
        <v>367</v>
      </c>
      <c r="D44" s="435">
        <v>13158.61</v>
      </c>
      <c r="E44" s="435">
        <v>16614.7</v>
      </c>
      <c r="F44" s="124">
        <v>15000</v>
      </c>
      <c r="G44" s="472">
        <v>15000</v>
      </c>
      <c r="H44" s="580">
        <v>16000</v>
      </c>
      <c r="I44" s="124">
        <v>16000</v>
      </c>
      <c r="J44" s="124">
        <v>16000</v>
      </c>
    </row>
    <row r="45" spans="1:10" s="3" customFormat="1" ht="11.25" customHeight="1" x14ac:dyDescent="0.2">
      <c r="A45" s="124">
        <v>41</v>
      </c>
      <c r="B45" s="379" t="s">
        <v>385</v>
      </c>
      <c r="C45" s="107" t="s">
        <v>384</v>
      </c>
      <c r="D45" s="435">
        <v>3915.72</v>
      </c>
      <c r="E45" s="435">
        <v>3150.37</v>
      </c>
      <c r="F45" s="124">
        <v>4000</v>
      </c>
      <c r="G45" s="472">
        <v>3772</v>
      </c>
      <c r="H45" s="124">
        <v>4000</v>
      </c>
      <c r="I45" s="124">
        <v>4000</v>
      </c>
      <c r="J45" s="124">
        <v>4000</v>
      </c>
    </row>
    <row r="46" spans="1:10" s="3" customFormat="1" ht="12" x14ac:dyDescent="0.2">
      <c r="A46" s="83"/>
      <c r="B46" s="369" t="s">
        <v>82</v>
      </c>
      <c r="C46" s="11"/>
      <c r="D46" s="132">
        <f t="shared" ref="D46:J46" si="4">SUM(D47:D47)</f>
        <v>0</v>
      </c>
      <c r="E46" s="436">
        <f t="shared" si="4"/>
        <v>2.5299999999999998</v>
      </c>
      <c r="F46" s="82">
        <f t="shared" si="4"/>
        <v>0</v>
      </c>
      <c r="G46" s="436">
        <f t="shared" si="4"/>
        <v>0.8</v>
      </c>
      <c r="H46" s="82">
        <f t="shared" si="4"/>
        <v>0</v>
      </c>
      <c r="I46" s="82">
        <f t="shared" si="4"/>
        <v>0</v>
      </c>
      <c r="J46" s="82">
        <f t="shared" si="4"/>
        <v>0</v>
      </c>
    </row>
    <row r="47" spans="1:10" s="24" customFormat="1" ht="11.25" customHeight="1" x14ac:dyDescent="0.2">
      <c r="A47" s="49">
        <v>41</v>
      </c>
      <c r="B47" s="376">
        <v>242</v>
      </c>
      <c r="C47" s="54" t="s">
        <v>170</v>
      </c>
      <c r="D47" s="423"/>
      <c r="E47" s="423">
        <v>2.5299999999999998</v>
      </c>
      <c r="F47" s="49">
        <v>0</v>
      </c>
      <c r="G47" s="423">
        <v>0.8</v>
      </c>
      <c r="H47" s="49">
        <v>0</v>
      </c>
      <c r="I47" s="49">
        <v>0</v>
      </c>
      <c r="J47" s="49">
        <v>0</v>
      </c>
    </row>
    <row r="48" spans="1:10" s="3" customFormat="1" ht="11.25" customHeight="1" x14ac:dyDescent="0.2">
      <c r="A48" s="83"/>
      <c r="B48" s="380" t="s">
        <v>28</v>
      </c>
      <c r="C48" s="67"/>
      <c r="D48" s="132">
        <f t="shared" ref="D48:J48" si="5">SUM(D49:D59)</f>
        <v>6281.32</v>
      </c>
      <c r="E48" s="436">
        <f t="shared" si="5"/>
        <v>25328.75</v>
      </c>
      <c r="F48" s="82">
        <f t="shared" si="5"/>
        <v>15000</v>
      </c>
      <c r="G48" s="436">
        <f t="shared" si="5"/>
        <v>57499</v>
      </c>
      <c r="H48" s="82">
        <f t="shared" si="5"/>
        <v>17000</v>
      </c>
      <c r="I48" s="82">
        <f t="shared" si="5"/>
        <v>17000</v>
      </c>
      <c r="J48" s="82">
        <f t="shared" si="5"/>
        <v>17000</v>
      </c>
    </row>
    <row r="49" spans="1:10" s="14" customFormat="1" ht="11.25" customHeight="1" x14ac:dyDescent="0.2">
      <c r="A49" s="75">
        <v>41</v>
      </c>
      <c r="B49" s="371">
        <v>292008</v>
      </c>
      <c r="C49" s="54" t="s">
        <v>29</v>
      </c>
      <c r="D49" s="422">
        <v>34.53</v>
      </c>
      <c r="E49" s="422"/>
      <c r="F49" s="75"/>
      <c r="G49" s="422"/>
      <c r="H49" s="75"/>
      <c r="I49" s="75"/>
      <c r="J49" s="75"/>
    </row>
    <row r="50" spans="1:10" s="3" customFormat="1" ht="11.25" customHeight="1" x14ac:dyDescent="0.2">
      <c r="A50" s="36">
        <v>41</v>
      </c>
      <c r="B50" s="381" t="s">
        <v>208</v>
      </c>
      <c r="C50" s="54" t="s">
        <v>30</v>
      </c>
      <c r="D50" s="423">
        <v>5293.25</v>
      </c>
      <c r="E50" s="423">
        <v>15814.06</v>
      </c>
      <c r="F50" s="36">
        <v>15000</v>
      </c>
      <c r="G50" s="423">
        <v>18520</v>
      </c>
      <c r="H50" s="36">
        <v>17000</v>
      </c>
      <c r="I50" s="36">
        <v>17000</v>
      </c>
      <c r="J50" s="36">
        <v>17000</v>
      </c>
    </row>
    <row r="51" spans="1:10" s="3" customFormat="1" ht="11.25" customHeight="1" x14ac:dyDescent="0.2">
      <c r="A51" s="75">
        <v>41</v>
      </c>
      <c r="B51" s="381" t="s">
        <v>287</v>
      </c>
      <c r="C51" s="35" t="s">
        <v>337</v>
      </c>
      <c r="D51" s="422"/>
      <c r="E51" s="422">
        <v>357.46</v>
      </c>
      <c r="F51" s="75"/>
      <c r="G51" s="582">
        <v>502</v>
      </c>
      <c r="H51" s="75"/>
      <c r="I51" s="75"/>
      <c r="J51" s="75"/>
    </row>
    <row r="52" spans="1:10" s="3" customFormat="1" ht="11.25" customHeight="1" x14ac:dyDescent="0.2">
      <c r="A52" s="75">
        <v>41</v>
      </c>
      <c r="B52" s="381" t="s">
        <v>287</v>
      </c>
      <c r="C52" s="35" t="s">
        <v>357</v>
      </c>
      <c r="D52" s="422"/>
      <c r="E52" s="422">
        <v>507.67</v>
      </c>
      <c r="F52" s="75"/>
      <c r="G52" s="582">
        <v>28</v>
      </c>
      <c r="H52" s="75"/>
      <c r="I52" s="75"/>
      <c r="J52" s="75"/>
    </row>
    <row r="53" spans="1:10" s="3" customFormat="1" ht="11.25" customHeight="1" x14ac:dyDescent="0.2">
      <c r="A53" s="123" t="s">
        <v>777</v>
      </c>
      <c r="B53" s="381" t="s">
        <v>287</v>
      </c>
      <c r="C53" s="35" t="s">
        <v>422</v>
      </c>
      <c r="D53" s="422">
        <v>953.54</v>
      </c>
      <c r="E53" s="422"/>
      <c r="F53" s="75"/>
      <c r="G53" s="582">
        <v>27985</v>
      </c>
      <c r="H53" s="75"/>
      <c r="I53" s="75"/>
      <c r="J53" s="75"/>
    </row>
    <row r="54" spans="1:10" s="3" customFormat="1" ht="11.25" customHeight="1" x14ac:dyDescent="0.2">
      <c r="A54" s="123" t="s">
        <v>539</v>
      </c>
      <c r="B54" s="381" t="s">
        <v>208</v>
      </c>
      <c r="C54" s="35" t="s">
        <v>422</v>
      </c>
      <c r="D54" s="422"/>
      <c r="E54" s="422"/>
      <c r="F54" s="75"/>
      <c r="G54" s="582">
        <v>1</v>
      </c>
      <c r="H54" s="75"/>
      <c r="I54" s="75"/>
      <c r="J54" s="75"/>
    </row>
    <row r="55" spans="1:10" s="3" customFormat="1" ht="11.25" customHeight="1" x14ac:dyDescent="0.2">
      <c r="A55" s="123" t="s">
        <v>539</v>
      </c>
      <c r="B55" s="381" t="s">
        <v>778</v>
      </c>
      <c r="C55" s="35" t="s">
        <v>779</v>
      </c>
      <c r="D55" s="422"/>
      <c r="E55" s="422"/>
      <c r="F55" s="75"/>
      <c r="G55" s="582">
        <v>10200</v>
      </c>
      <c r="H55" s="75"/>
      <c r="I55" s="75"/>
      <c r="J55" s="75"/>
    </row>
    <row r="56" spans="1:10" s="3" customFormat="1" ht="11.25" customHeight="1" x14ac:dyDescent="0.2">
      <c r="A56" s="123" t="s">
        <v>846</v>
      </c>
      <c r="B56" s="381" t="s">
        <v>778</v>
      </c>
      <c r="C56" s="35" t="s">
        <v>779</v>
      </c>
      <c r="D56" s="422"/>
      <c r="E56" s="422"/>
      <c r="F56" s="75"/>
      <c r="G56" s="582">
        <v>177</v>
      </c>
      <c r="H56" s="75"/>
      <c r="I56" s="75"/>
      <c r="J56" s="75"/>
    </row>
    <row r="57" spans="1:10" s="3" customFormat="1" ht="11.25" customHeight="1" x14ac:dyDescent="0.2">
      <c r="A57" s="123" t="s">
        <v>535</v>
      </c>
      <c r="B57" s="381" t="s">
        <v>287</v>
      </c>
      <c r="C57" s="35" t="s">
        <v>422</v>
      </c>
      <c r="D57" s="422"/>
      <c r="E57" s="422">
        <v>8532.31</v>
      </c>
      <c r="F57" s="75"/>
      <c r="G57" s="582"/>
      <c r="H57" s="75"/>
      <c r="I57" s="75"/>
      <c r="J57" s="75"/>
    </row>
    <row r="58" spans="1:10" s="3" customFormat="1" ht="11.25" customHeight="1" x14ac:dyDescent="0.2">
      <c r="A58" s="123" t="s">
        <v>402</v>
      </c>
      <c r="B58" s="381" t="s">
        <v>287</v>
      </c>
      <c r="C58" s="35" t="s">
        <v>423</v>
      </c>
      <c r="D58" s="422"/>
      <c r="E58" s="422"/>
      <c r="F58" s="75"/>
      <c r="G58" s="582">
        <v>86</v>
      </c>
      <c r="H58" s="75"/>
      <c r="I58" s="75"/>
      <c r="J58" s="75"/>
    </row>
    <row r="59" spans="1:10" s="3" customFormat="1" ht="11.25" customHeight="1" x14ac:dyDescent="0.2">
      <c r="A59" s="533" t="s">
        <v>402</v>
      </c>
      <c r="B59" s="382">
        <v>292017</v>
      </c>
      <c r="C59" s="126" t="s">
        <v>626</v>
      </c>
      <c r="D59" s="435"/>
      <c r="E59" s="435">
        <v>117.25</v>
      </c>
      <c r="F59" s="124"/>
      <c r="G59" s="435"/>
      <c r="H59" s="19"/>
      <c r="I59" s="19"/>
      <c r="J59" s="19"/>
    </row>
    <row r="60" spans="1:10" s="3" customFormat="1" ht="12" customHeight="1" x14ac:dyDescent="0.2">
      <c r="A60" s="83"/>
      <c r="B60" s="369" t="s">
        <v>31</v>
      </c>
      <c r="C60" s="11"/>
      <c r="D60" s="132">
        <f>SUM(D66:D127)</f>
        <v>621470.86</v>
      </c>
      <c r="E60" s="132">
        <f>SUM(E66:E127)</f>
        <v>899036.65000000014</v>
      </c>
      <c r="F60" s="547">
        <f>SUM(F66:F127)</f>
        <v>604712</v>
      </c>
      <c r="G60" s="132">
        <f>SUM(G64:G127)</f>
        <v>959499.46</v>
      </c>
      <c r="H60" s="547">
        <f>SUM(H64:H127)</f>
        <v>875681</v>
      </c>
      <c r="I60" s="547">
        <f>SUM(I64:I127)</f>
        <v>871459</v>
      </c>
      <c r="J60" s="547">
        <f>SUM(J64:J127)</f>
        <v>871459</v>
      </c>
    </row>
    <row r="61" spans="1:10" s="3" customFormat="1" ht="11.25" hidden="1" customHeight="1" x14ac:dyDescent="0.2">
      <c r="A61" s="13"/>
      <c r="B61" s="375" t="s">
        <v>85</v>
      </c>
      <c r="C61" s="12" t="s">
        <v>83</v>
      </c>
      <c r="D61" s="136"/>
      <c r="E61" s="437"/>
      <c r="F61" s="13"/>
      <c r="G61" s="437"/>
      <c r="H61" s="13"/>
      <c r="I61" s="13"/>
    </row>
    <row r="62" spans="1:10" s="3" customFormat="1" ht="11.25" hidden="1" customHeight="1" x14ac:dyDescent="0.2">
      <c r="A62" s="13"/>
      <c r="B62" s="375" t="s">
        <v>86</v>
      </c>
      <c r="C62" s="12" t="s">
        <v>84</v>
      </c>
      <c r="D62" s="136"/>
      <c r="E62" s="437"/>
      <c r="F62" s="13"/>
      <c r="G62" s="437"/>
      <c r="H62" s="13"/>
      <c r="I62" s="13"/>
    </row>
    <row r="63" spans="1:10" s="3" customFormat="1" ht="11.25" hidden="1" customHeight="1" x14ac:dyDescent="0.2">
      <c r="A63" s="19"/>
      <c r="B63" s="8"/>
      <c r="C63" s="8"/>
      <c r="D63" s="136"/>
      <c r="E63" s="437"/>
      <c r="F63" s="19"/>
      <c r="G63" s="437"/>
      <c r="H63" s="19"/>
      <c r="I63" s="19"/>
    </row>
    <row r="64" spans="1:10" s="3" customFormat="1" ht="11.25" customHeight="1" x14ac:dyDescent="0.2">
      <c r="A64" s="533" t="s">
        <v>600</v>
      </c>
      <c r="B64" s="379">
        <v>311</v>
      </c>
      <c r="C64" s="107" t="s">
        <v>782</v>
      </c>
      <c r="D64" s="136"/>
      <c r="E64" s="437"/>
      <c r="F64" s="19"/>
      <c r="G64" s="435">
        <v>7183.46</v>
      </c>
      <c r="H64" s="19"/>
      <c r="I64" s="19"/>
    </row>
    <row r="65" spans="1:10" s="3" customFormat="1" ht="11.25" customHeight="1" x14ac:dyDescent="0.2">
      <c r="A65" s="533" t="s">
        <v>600</v>
      </c>
      <c r="B65" s="379">
        <v>311</v>
      </c>
      <c r="C65" s="107" t="s">
        <v>783</v>
      </c>
      <c r="D65" s="136"/>
      <c r="E65" s="437"/>
      <c r="F65" s="19"/>
      <c r="G65" s="435">
        <v>3144</v>
      </c>
      <c r="H65" s="19"/>
      <c r="I65" s="19"/>
    </row>
    <row r="66" spans="1:10" s="3" customFormat="1" ht="11.25" customHeight="1" x14ac:dyDescent="0.2">
      <c r="A66" s="69">
        <v>71</v>
      </c>
      <c r="B66" s="378">
        <v>311</v>
      </c>
      <c r="C66" s="165" t="s">
        <v>592</v>
      </c>
      <c r="D66" s="422"/>
      <c r="E66" s="422">
        <v>1706.4</v>
      </c>
      <c r="F66" s="69"/>
      <c r="G66" s="435"/>
      <c r="H66" s="69"/>
      <c r="I66" s="69"/>
      <c r="J66" s="69"/>
    </row>
    <row r="67" spans="1:10" s="3" customFormat="1" ht="11.25" customHeight="1" x14ac:dyDescent="0.2">
      <c r="A67" s="69">
        <v>111</v>
      </c>
      <c r="B67" s="378">
        <v>312001</v>
      </c>
      <c r="C67" s="65" t="s">
        <v>163</v>
      </c>
      <c r="D67" s="422">
        <v>49.8</v>
      </c>
      <c r="E67" s="422">
        <v>66.400000000000006</v>
      </c>
      <c r="F67" s="69"/>
      <c r="G67" s="435">
        <v>33</v>
      </c>
      <c r="H67" s="69"/>
      <c r="I67" s="69"/>
      <c r="J67" s="69"/>
    </row>
    <row r="68" spans="1:10" s="3" customFormat="1" ht="11.25" customHeight="1" x14ac:dyDescent="0.2">
      <c r="A68" s="69">
        <v>111</v>
      </c>
      <c r="B68" s="378">
        <v>312001</v>
      </c>
      <c r="C68" s="107" t="s">
        <v>589</v>
      </c>
      <c r="D68" s="422"/>
      <c r="E68" s="422">
        <v>352.3</v>
      </c>
      <c r="F68" s="69"/>
      <c r="G68" s="435">
        <v>0</v>
      </c>
      <c r="H68" s="69"/>
      <c r="I68" s="69"/>
      <c r="J68" s="69"/>
    </row>
    <row r="69" spans="1:10" s="3" customFormat="1" ht="11.25" customHeight="1" x14ac:dyDescent="0.2">
      <c r="A69" s="69">
        <v>111</v>
      </c>
      <c r="B69" s="378">
        <v>312001</v>
      </c>
      <c r="C69" s="107" t="s">
        <v>407</v>
      </c>
      <c r="D69" s="422">
        <v>5773.3</v>
      </c>
      <c r="E69" s="422">
        <v>48052.2</v>
      </c>
      <c r="F69" s="583"/>
      <c r="G69" s="584">
        <v>71879</v>
      </c>
      <c r="H69" s="583"/>
      <c r="I69" s="69"/>
      <c r="J69" s="69"/>
    </row>
    <row r="70" spans="1:10" s="3" customFormat="1" ht="11.25" customHeight="1" x14ac:dyDescent="0.2">
      <c r="A70" s="75">
        <v>111</v>
      </c>
      <c r="B70" s="373">
        <v>312001</v>
      </c>
      <c r="C70" s="107" t="s">
        <v>164</v>
      </c>
      <c r="D70" s="422">
        <v>535545</v>
      </c>
      <c r="E70" s="422">
        <v>663525</v>
      </c>
      <c r="F70" s="585">
        <v>604712</v>
      </c>
      <c r="G70" s="584">
        <v>671599</v>
      </c>
      <c r="H70" s="585">
        <v>671599</v>
      </c>
      <c r="I70" s="454">
        <v>671599</v>
      </c>
      <c r="J70" s="454">
        <v>671599</v>
      </c>
    </row>
    <row r="71" spans="1:10" s="3" customFormat="1" ht="11.25" customHeight="1" x14ac:dyDescent="0.2">
      <c r="A71" s="123" t="s">
        <v>539</v>
      </c>
      <c r="B71" s="373">
        <v>312001</v>
      </c>
      <c r="C71" s="107" t="s">
        <v>849</v>
      </c>
      <c r="D71" s="422"/>
      <c r="E71" s="422"/>
      <c r="F71" s="585"/>
      <c r="G71" s="584">
        <v>6760</v>
      </c>
      <c r="H71" s="585"/>
      <c r="I71" s="454"/>
      <c r="J71" s="454"/>
    </row>
    <row r="72" spans="1:10" s="3" customFormat="1" ht="11.25" customHeight="1" x14ac:dyDescent="0.2">
      <c r="A72" s="75">
        <v>111</v>
      </c>
      <c r="B72" s="373">
        <v>312001</v>
      </c>
      <c r="C72" s="107" t="s">
        <v>784</v>
      </c>
      <c r="D72" s="422"/>
      <c r="E72" s="422"/>
      <c r="F72" s="585"/>
      <c r="G72" s="584"/>
      <c r="H72" s="585">
        <v>199860</v>
      </c>
      <c r="I72" s="454">
        <v>199860</v>
      </c>
      <c r="J72" s="454">
        <v>199860</v>
      </c>
    </row>
    <row r="73" spans="1:10" s="3" customFormat="1" ht="11.25" customHeight="1" x14ac:dyDescent="0.2">
      <c r="A73" s="123">
        <v>111</v>
      </c>
      <c r="B73" s="373">
        <v>312001</v>
      </c>
      <c r="C73" s="107" t="s">
        <v>438</v>
      </c>
      <c r="D73" s="422">
        <v>3000</v>
      </c>
      <c r="E73" s="422">
        <v>3000</v>
      </c>
      <c r="F73" s="585"/>
      <c r="G73" s="584">
        <v>3000</v>
      </c>
      <c r="H73" s="585"/>
      <c r="I73" s="454"/>
      <c r="J73" s="454"/>
    </row>
    <row r="74" spans="1:10" s="3" customFormat="1" ht="11.25" customHeight="1" x14ac:dyDescent="0.2">
      <c r="A74" s="123">
        <v>111</v>
      </c>
      <c r="B74" s="378">
        <v>312001</v>
      </c>
      <c r="C74" s="107" t="s">
        <v>512</v>
      </c>
      <c r="D74" s="422">
        <v>1228.75</v>
      </c>
      <c r="E74" s="422"/>
      <c r="F74" s="586"/>
      <c r="G74" s="584"/>
      <c r="H74" s="586"/>
      <c r="I74" s="75"/>
      <c r="J74" s="75"/>
    </row>
    <row r="75" spans="1:10" s="3" customFormat="1" ht="11.25" customHeight="1" x14ac:dyDescent="0.2">
      <c r="A75" s="75">
        <v>111</v>
      </c>
      <c r="B75" s="373" t="s">
        <v>342</v>
      </c>
      <c r="C75" s="107" t="s">
        <v>398</v>
      </c>
      <c r="D75" s="422">
        <v>404.9</v>
      </c>
      <c r="E75" s="422">
        <v>630</v>
      </c>
      <c r="F75" s="586"/>
      <c r="G75" s="584">
        <v>1200</v>
      </c>
      <c r="H75" s="586"/>
      <c r="I75" s="75"/>
      <c r="J75" s="75"/>
    </row>
    <row r="76" spans="1:10" s="3" customFormat="1" ht="11.25" customHeight="1" x14ac:dyDescent="0.2">
      <c r="A76" s="75">
        <v>111</v>
      </c>
      <c r="B76" s="373">
        <v>312012</v>
      </c>
      <c r="C76" s="107" t="s">
        <v>462</v>
      </c>
      <c r="D76" s="422"/>
      <c r="E76" s="422"/>
      <c r="F76" s="586"/>
      <c r="G76" s="584"/>
      <c r="H76" s="586"/>
      <c r="I76" s="75"/>
      <c r="J76" s="75"/>
    </row>
    <row r="77" spans="1:10" s="3" customFormat="1" ht="11.25" customHeight="1" x14ac:dyDescent="0.2">
      <c r="A77" s="75">
        <v>111</v>
      </c>
      <c r="B77" s="373">
        <v>312012</v>
      </c>
      <c r="C77" s="107" t="s">
        <v>561</v>
      </c>
      <c r="D77" s="422"/>
      <c r="E77" s="422">
        <v>4650</v>
      </c>
      <c r="F77" s="586"/>
      <c r="G77" s="585">
        <v>3150</v>
      </c>
      <c r="H77" s="586"/>
      <c r="I77" s="75"/>
      <c r="J77" s="75"/>
    </row>
    <row r="78" spans="1:10" s="3" customFormat="1" ht="11.25" customHeight="1" x14ac:dyDescent="0.2">
      <c r="A78" s="75">
        <v>111</v>
      </c>
      <c r="B78" s="373" t="s">
        <v>345</v>
      </c>
      <c r="C78" s="107" t="s">
        <v>346</v>
      </c>
      <c r="D78" s="422"/>
      <c r="E78" s="422">
        <v>1600</v>
      </c>
      <c r="F78" s="586"/>
      <c r="G78" s="584">
        <v>1800</v>
      </c>
      <c r="H78" s="586"/>
      <c r="I78" s="75"/>
      <c r="J78" s="75"/>
    </row>
    <row r="79" spans="1:10" s="3" customFormat="1" ht="11.25" customHeight="1" x14ac:dyDescent="0.2">
      <c r="A79" s="75">
        <v>111</v>
      </c>
      <c r="B79" s="373" t="s">
        <v>341</v>
      </c>
      <c r="C79" s="65" t="s">
        <v>165</v>
      </c>
      <c r="D79" s="422">
        <v>175.87</v>
      </c>
      <c r="E79" s="422">
        <v>198.08</v>
      </c>
      <c r="F79" s="583"/>
      <c r="G79" s="584">
        <v>216</v>
      </c>
      <c r="H79" s="583"/>
      <c r="I79" s="69"/>
      <c r="J79" s="69"/>
    </row>
    <row r="80" spans="1:10" s="3" customFormat="1" ht="11.25" customHeight="1" x14ac:dyDescent="0.2">
      <c r="A80" s="75">
        <v>111</v>
      </c>
      <c r="B80" s="373">
        <v>312012</v>
      </c>
      <c r="C80" s="107" t="s">
        <v>476</v>
      </c>
      <c r="D80" s="422">
        <v>2274.37</v>
      </c>
      <c r="E80" s="422">
        <v>2714.89</v>
      </c>
      <c r="F80" s="583"/>
      <c r="G80" s="584">
        <v>2910</v>
      </c>
      <c r="H80" s="583"/>
      <c r="I80" s="69"/>
      <c r="J80" s="69"/>
    </row>
    <row r="81" spans="1:10" s="3" customFormat="1" ht="11.25" customHeight="1" x14ac:dyDescent="0.2">
      <c r="A81" s="75">
        <v>111</v>
      </c>
      <c r="B81" s="373">
        <v>312012</v>
      </c>
      <c r="C81" s="107" t="s">
        <v>477</v>
      </c>
      <c r="D81" s="422">
        <v>75.86</v>
      </c>
      <c r="E81" s="422">
        <v>77.33</v>
      </c>
      <c r="F81" s="69"/>
      <c r="G81" s="435">
        <v>77</v>
      </c>
      <c r="H81" s="69"/>
      <c r="I81" s="69"/>
      <c r="J81" s="69"/>
    </row>
    <row r="82" spans="1:10" s="3" customFormat="1" ht="11.25" customHeight="1" x14ac:dyDescent="0.2">
      <c r="A82" s="75">
        <v>111</v>
      </c>
      <c r="B82" s="373">
        <v>312001</v>
      </c>
      <c r="C82" s="107" t="s">
        <v>569</v>
      </c>
      <c r="D82" s="422"/>
      <c r="E82" s="422">
        <v>6925.39</v>
      </c>
      <c r="F82" s="69"/>
      <c r="G82" s="435">
        <v>3527</v>
      </c>
      <c r="H82" s="69"/>
      <c r="I82" s="69"/>
      <c r="J82" s="69"/>
    </row>
    <row r="83" spans="1:10" s="3" customFormat="1" ht="11.25" customHeight="1" x14ac:dyDescent="0.2">
      <c r="A83" s="75">
        <v>111</v>
      </c>
      <c r="B83" s="378">
        <v>312001</v>
      </c>
      <c r="C83" s="65" t="s">
        <v>166</v>
      </c>
      <c r="D83" s="422">
        <v>3199.12</v>
      </c>
      <c r="E83" s="422"/>
      <c r="F83" s="69"/>
      <c r="G83" s="435"/>
      <c r="H83" s="69"/>
      <c r="I83" s="69"/>
      <c r="J83" s="69"/>
    </row>
    <row r="84" spans="1:10" s="3" customFormat="1" ht="11.25" customHeight="1" x14ac:dyDescent="0.2">
      <c r="A84" s="75">
        <v>111</v>
      </c>
      <c r="B84" s="378">
        <v>312001</v>
      </c>
      <c r="C84" s="107" t="s">
        <v>511</v>
      </c>
      <c r="D84" s="422">
        <v>1349.14</v>
      </c>
      <c r="E84" s="422">
        <v>680</v>
      </c>
      <c r="F84" s="69"/>
      <c r="G84" s="435"/>
      <c r="H84" s="69"/>
      <c r="I84" s="69"/>
      <c r="J84" s="69"/>
    </row>
    <row r="85" spans="1:10" s="3" customFormat="1" ht="11.25" customHeight="1" x14ac:dyDescent="0.2">
      <c r="A85" s="75">
        <v>111</v>
      </c>
      <c r="B85" s="373" t="s">
        <v>787</v>
      </c>
      <c r="C85" s="107" t="s">
        <v>788</v>
      </c>
      <c r="D85" s="422"/>
      <c r="E85" s="422"/>
      <c r="F85" s="69"/>
      <c r="G85" s="435">
        <v>4292</v>
      </c>
      <c r="H85" s="69"/>
      <c r="I85" s="69"/>
      <c r="J85" s="69"/>
    </row>
    <row r="86" spans="1:10" s="3" customFormat="1" ht="11.25" customHeight="1" x14ac:dyDescent="0.2">
      <c r="A86" s="75">
        <v>111</v>
      </c>
      <c r="B86" s="373" t="s">
        <v>785</v>
      </c>
      <c r="C86" s="107" t="s">
        <v>786</v>
      </c>
      <c r="D86" s="422"/>
      <c r="E86" s="422"/>
      <c r="F86" s="69"/>
      <c r="G86" s="435">
        <v>4116</v>
      </c>
      <c r="H86" s="69"/>
      <c r="I86" s="69"/>
      <c r="J86" s="69"/>
    </row>
    <row r="87" spans="1:10" s="3" customFormat="1" ht="11.25" customHeight="1" x14ac:dyDescent="0.2">
      <c r="A87" s="75">
        <v>111</v>
      </c>
      <c r="B87" s="378">
        <v>312001</v>
      </c>
      <c r="C87" s="107" t="s">
        <v>556</v>
      </c>
      <c r="D87" s="422"/>
      <c r="E87" s="422">
        <v>2147.12</v>
      </c>
      <c r="F87" s="69"/>
      <c r="G87" s="435"/>
      <c r="H87" s="69"/>
      <c r="I87" s="69"/>
      <c r="J87" s="69"/>
    </row>
    <row r="88" spans="1:10" s="3" customFormat="1" ht="11.25" customHeight="1" x14ac:dyDescent="0.2">
      <c r="A88" s="75">
        <v>111</v>
      </c>
      <c r="B88" s="373" t="s">
        <v>789</v>
      </c>
      <c r="C88" s="107" t="s">
        <v>790</v>
      </c>
      <c r="D88" s="422"/>
      <c r="E88" s="422"/>
      <c r="F88" s="69"/>
      <c r="G88" s="435">
        <v>14657</v>
      </c>
      <c r="H88" s="69"/>
      <c r="I88" s="69"/>
      <c r="J88" s="69"/>
    </row>
    <row r="89" spans="1:10" s="3" customFormat="1" ht="11.25" customHeight="1" x14ac:dyDescent="0.2">
      <c r="A89" s="75">
        <v>111</v>
      </c>
      <c r="B89" s="378">
        <v>312001</v>
      </c>
      <c r="C89" s="107" t="s">
        <v>555</v>
      </c>
      <c r="D89" s="422"/>
      <c r="E89" s="422">
        <v>34490.36</v>
      </c>
      <c r="F89" s="69"/>
      <c r="G89" s="584"/>
      <c r="H89" s="583"/>
      <c r="I89" s="69"/>
      <c r="J89" s="69"/>
    </row>
    <row r="90" spans="1:10" s="3" customFormat="1" ht="11.25" customHeight="1" x14ac:dyDescent="0.2">
      <c r="A90" s="75">
        <v>111</v>
      </c>
      <c r="B90" s="378">
        <v>312001</v>
      </c>
      <c r="C90" s="107" t="s">
        <v>446</v>
      </c>
      <c r="D90" s="422">
        <v>1200</v>
      </c>
      <c r="E90" s="422"/>
      <c r="F90" s="69"/>
      <c r="G90" s="584"/>
      <c r="H90" s="583"/>
      <c r="I90" s="69"/>
      <c r="J90" s="69"/>
    </row>
    <row r="91" spans="1:10" s="3" customFormat="1" ht="11.25" customHeight="1" x14ac:dyDescent="0.2">
      <c r="A91" s="75">
        <v>111</v>
      </c>
      <c r="B91" s="378">
        <v>312001</v>
      </c>
      <c r="C91" s="107" t="s">
        <v>418</v>
      </c>
      <c r="D91" s="422"/>
      <c r="E91" s="422"/>
      <c r="F91" s="69"/>
      <c r="G91" s="584"/>
      <c r="H91" s="583"/>
      <c r="I91" s="69"/>
      <c r="J91" s="69"/>
    </row>
    <row r="92" spans="1:10" s="3" customFormat="1" ht="11.25" customHeight="1" x14ac:dyDescent="0.2">
      <c r="A92" s="75">
        <v>111</v>
      </c>
      <c r="B92" s="373" t="s">
        <v>347</v>
      </c>
      <c r="C92" s="107" t="s">
        <v>284</v>
      </c>
      <c r="D92" s="422">
        <v>610.28</v>
      </c>
      <c r="E92" s="422">
        <v>626.29999999999995</v>
      </c>
      <c r="F92" s="69"/>
      <c r="G92" s="584">
        <v>655</v>
      </c>
      <c r="H92" s="583"/>
      <c r="I92" s="69"/>
      <c r="J92" s="69"/>
    </row>
    <row r="93" spans="1:10" s="3" customFormat="1" ht="11.25" customHeight="1" x14ac:dyDescent="0.2">
      <c r="A93" s="75">
        <v>111</v>
      </c>
      <c r="B93" s="378">
        <v>312012</v>
      </c>
      <c r="C93" s="65" t="s">
        <v>197</v>
      </c>
      <c r="D93" s="422">
        <v>7198</v>
      </c>
      <c r="E93" s="422">
        <v>8226</v>
      </c>
      <c r="F93" s="69"/>
      <c r="G93" s="584">
        <v>7317</v>
      </c>
      <c r="H93" s="583"/>
      <c r="I93" s="69"/>
      <c r="J93" s="69"/>
    </row>
    <row r="94" spans="1:10" s="3" customFormat="1" ht="11.25" customHeight="1" x14ac:dyDescent="0.2">
      <c r="A94" s="454" t="s">
        <v>539</v>
      </c>
      <c r="B94" s="378">
        <v>312002</v>
      </c>
      <c r="C94" s="107" t="s">
        <v>780</v>
      </c>
      <c r="D94" s="422"/>
      <c r="E94" s="422"/>
      <c r="F94" s="69"/>
      <c r="G94" s="584">
        <v>0</v>
      </c>
      <c r="H94" s="583"/>
      <c r="I94" s="69"/>
      <c r="J94" s="69"/>
    </row>
    <row r="95" spans="1:10" s="3" customFormat="1" ht="11.25" customHeight="1" x14ac:dyDescent="0.2">
      <c r="A95" s="75">
        <v>111</v>
      </c>
      <c r="B95" s="373" t="s">
        <v>344</v>
      </c>
      <c r="C95" s="107" t="s">
        <v>231</v>
      </c>
      <c r="D95" s="422">
        <v>5350</v>
      </c>
      <c r="E95" s="422">
        <v>5882</v>
      </c>
      <c r="F95" s="69"/>
      <c r="G95" s="584">
        <v>3610</v>
      </c>
      <c r="H95" s="583"/>
      <c r="I95" s="69"/>
      <c r="J95" s="69"/>
    </row>
    <row r="96" spans="1:10" s="3" customFormat="1" ht="11.25" customHeight="1" x14ac:dyDescent="0.2">
      <c r="A96" s="75">
        <v>111</v>
      </c>
      <c r="B96" s="373" t="s">
        <v>344</v>
      </c>
      <c r="C96" s="107" t="s">
        <v>775</v>
      </c>
      <c r="D96" s="422"/>
      <c r="E96" s="422"/>
      <c r="F96" s="69"/>
      <c r="G96" s="584">
        <v>5186</v>
      </c>
      <c r="H96" s="583"/>
      <c r="I96" s="69"/>
      <c r="J96" s="69"/>
    </row>
    <row r="97" spans="1:10" s="3" customFormat="1" ht="11.25" customHeight="1" x14ac:dyDescent="0.2">
      <c r="A97" s="75">
        <v>111</v>
      </c>
      <c r="B97" s="373" t="s">
        <v>344</v>
      </c>
      <c r="C97" s="107" t="s">
        <v>774</v>
      </c>
      <c r="D97" s="422"/>
      <c r="E97" s="422"/>
      <c r="F97" s="69"/>
      <c r="G97" s="584">
        <v>11416</v>
      </c>
      <c r="H97" s="583"/>
      <c r="I97" s="69"/>
      <c r="J97" s="69"/>
    </row>
    <row r="98" spans="1:10" s="3" customFormat="1" ht="11.25" customHeight="1" x14ac:dyDescent="0.2">
      <c r="A98" s="75">
        <v>111</v>
      </c>
      <c r="B98" s="373">
        <v>312012</v>
      </c>
      <c r="C98" s="107" t="s">
        <v>781</v>
      </c>
      <c r="D98" s="422"/>
      <c r="E98" s="422"/>
      <c r="F98" s="69"/>
      <c r="G98" s="584">
        <v>200</v>
      </c>
      <c r="H98" s="583"/>
      <c r="I98" s="69"/>
      <c r="J98" s="69"/>
    </row>
    <row r="99" spans="1:10" s="3" customFormat="1" ht="11.25" customHeight="1" x14ac:dyDescent="0.2">
      <c r="A99" s="75">
        <v>111</v>
      </c>
      <c r="B99" s="373" t="s">
        <v>348</v>
      </c>
      <c r="C99" s="107" t="s">
        <v>461</v>
      </c>
      <c r="D99" s="422">
        <v>200</v>
      </c>
      <c r="E99" s="422">
        <v>300</v>
      </c>
      <c r="F99" s="69"/>
      <c r="G99" s="584">
        <v>200</v>
      </c>
      <c r="H99" s="583"/>
      <c r="I99" s="69"/>
      <c r="J99" s="69"/>
    </row>
    <row r="100" spans="1:10" s="3" customFormat="1" ht="11.25" customHeight="1" x14ac:dyDescent="0.2">
      <c r="A100" s="75">
        <v>111</v>
      </c>
      <c r="B100" s="373" t="s">
        <v>349</v>
      </c>
      <c r="C100" s="65" t="s">
        <v>198</v>
      </c>
      <c r="D100" s="422">
        <v>14788</v>
      </c>
      <c r="E100" s="422">
        <v>16142</v>
      </c>
      <c r="F100" s="69"/>
      <c r="G100" s="584">
        <v>19860</v>
      </c>
      <c r="H100" s="583"/>
      <c r="I100" s="69"/>
      <c r="J100" s="69"/>
    </row>
    <row r="101" spans="1:10" s="3" customFormat="1" ht="11.25" customHeight="1" x14ac:dyDescent="0.2">
      <c r="A101" s="75">
        <v>111</v>
      </c>
      <c r="B101" s="373">
        <v>312012</v>
      </c>
      <c r="C101" s="107" t="s">
        <v>666</v>
      </c>
      <c r="D101" s="422"/>
      <c r="E101" s="422"/>
      <c r="F101" s="69"/>
      <c r="G101" s="584"/>
      <c r="H101" s="583">
        <v>2590</v>
      </c>
      <c r="I101" s="69"/>
      <c r="J101" s="69"/>
    </row>
    <row r="102" spans="1:10" s="3" customFormat="1" ht="11.25" customHeight="1" x14ac:dyDescent="0.2">
      <c r="A102" s="75">
        <v>111</v>
      </c>
      <c r="B102" s="373">
        <v>312012</v>
      </c>
      <c r="C102" s="107" t="s">
        <v>830</v>
      </c>
      <c r="D102" s="422"/>
      <c r="E102" s="422"/>
      <c r="F102" s="69"/>
      <c r="G102" s="584"/>
      <c r="H102" s="583">
        <v>1632</v>
      </c>
      <c r="I102" s="69"/>
      <c r="J102" s="69"/>
    </row>
    <row r="103" spans="1:10" s="3" customFormat="1" ht="11.25" customHeight="1" x14ac:dyDescent="0.2">
      <c r="A103" s="75">
        <v>111</v>
      </c>
      <c r="B103" s="373" t="s">
        <v>793</v>
      </c>
      <c r="C103" s="107" t="s">
        <v>794</v>
      </c>
      <c r="D103" s="422"/>
      <c r="E103" s="422"/>
      <c r="F103" s="69"/>
      <c r="G103" s="584">
        <v>70000</v>
      </c>
      <c r="H103" s="583"/>
      <c r="I103" s="69"/>
      <c r="J103" s="69"/>
    </row>
    <row r="104" spans="1:10" s="3" customFormat="1" ht="11.25" customHeight="1" x14ac:dyDescent="0.2">
      <c r="A104" s="454">
        <v>45</v>
      </c>
      <c r="B104" s="373">
        <v>312011</v>
      </c>
      <c r="C104" s="107" t="s">
        <v>593</v>
      </c>
      <c r="D104" s="422"/>
      <c r="E104" s="422">
        <v>7039.12</v>
      </c>
      <c r="F104" s="69"/>
      <c r="G104" s="584"/>
      <c r="H104" s="583"/>
      <c r="I104" s="69"/>
      <c r="J104" s="69"/>
    </row>
    <row r="105" spans="1:10" s="3" customFormat="1" ht="11.25" customHeight="1" x14ac:dyDescent="0.2">
      <c r="A105" s="75">
        <v>111</v>
      </c>
      <c r="B105" s="378">
        <v>312001</v>
      </c>
      <c r="C105" s="107" t="s">
        <v>560</v>
      </c>
      <c r="D105" s="422"/>
      <c r="E105" s="422">
        <v>600</v>
      </c>
      <c r="F105" s="69"/>
      <c r="G105" s="435">
        <v>378</v>
      </c>
      <c r="H105" s="69"/>
      <c r="I105" s="69"/>
      <c r="J105" s="69"/>
    </row>
    <row r="106" spans="1:10" s="3" customFormat="1" ht="11.25" customHeight="1" x14ac:dyDescent="0.2">
      <c r="A106" s="123" t="s">
        <v>338</v>
      </c>
      <c r="B106" s="373">
        <v>312001</v>
      </c>
      <c r="C106" s="107" t="s">
        <v>339</v>
      </c>
      <c r="D106" s="422">
        <v>1954.61</v>
      </c>
      <c r="E106" s="422"/>
      <c r="F106" s="69"/>
      <c r="G106" s="435"/>
      <c r="H106" s="69"/>
      <c r="I106" s="69"/>
      <c r="J106" s="69"/>
    </row>
    <row r="107" spans="1:10" s="3" customFormat="1" ht="11.25" customHeight="1" x14ac:dyDescent="0.2">
      <c r="A107" s="123" t="s">
        <v>350</v>
      </c>
      <c r="B107" s="373">
        <v>312001</v>
      </c>
      <c r="C107" s="107" t="s">
        <v>340</v>
      </c>
      <c r="D107" s="422">
        <v>344.87</v>
      </c>
      <c r="E107" s="422"/>
      <c r="F107" s="69"/>
      <c r="G107" s="435"/>
      <c r="H107" s="69"/>
      <c r="I107" s="69"/>
      <c r="J107" s="69"/>
    </row>
    <row r="108" spans="1:10" s="3" customFormat="1" ht="11.25" customHeight="1" x14ac:dyDescent="0.2">
      <c r="A108" s="123" t="s">
        <v>492</v>
      </c>
      <c r="B108" s="373">
        <v>312001</v>
      </c>
      <c r="C108" s="107" t="s">
        <v>491</v>
      </c>
      <c r="D108" s="422">
        <v>27135.99</v>
      </c>
      <c r="E108" s="422">
        <v>51291.43</v>
      </c>
      <c r="F108" s="69"/>
      <c r="G108" s="435">
        <v>4080</v>
      </c>
      <c r="H108" s="69"/>
      <c r="I108" s="69"/>
      <c r="J108" s="69"/>
    </row>
    <row r="109" spans="1:10" s="3" customFormat="1" ht="11.25" customHeight="1" x14ac:dyDescent="0.2">
      <c r="A109" s="123" t="s">
        <v>678</v>
      </c>
      <c r="B109" s="373">
        <v>312001</v>
      </c>
      <c r="C109" s="107" t="s">
        <v>791</v>
      </c>
      <c r="D109" s="422"/>
      <c r="E109" s="422"/>
      <c r="F109" s="69"/>
      <c r="G109" s="435">
        <v>4111</v>
      </c>
      <c r="H109" s="69"/>
      <c r="I109" s="69"/>
      <c r="J109" s="69"/>
    </row>
    <row r="110" spans="1:10" s="3" customFormat="1" ht="11.25" customHeight="1" x14ac:dyDescent="0.2">
      <c r="A110" s="123" t="s">
        <v>681</v>
      </c>
      <c r="B110" s="373">
        <v>312001</v>
      </c>
      <c r="C110" s="107" t="s">
        <v>792</v>
      </c>
      <c r="D110" s="422"/>
      <c r="E110" s="422"/>
      <c r="F110" s="69"/>
      <c r="G110" s="435">
        <v>726</v>
      </c>
      <c r="H110" s="69"/>
      <c r="I110" s="69"/>
      <c r="J110" s="69"/>
    </row>
    <row r="111" spans="1:10" s="3" customFormat="1" ht="11.25" customHeight="1" x14ac:dyDescent="0.2">
      <c r="A111" s="123" t="s">
        <v>232</v>
      </c>
      <c r="B111" s="378">
        <v>312008</v>
      </c>
      <c r="C111" s="107" t="s">
        <v>469</v>
      </c>
      <c r="D111" s="422">
        <v>1000</v>
      </c>
      <c r="E111" s="422"/>
      <c r="F111" s="69"/>
      <c r="G111" s="435"/>
      <c r="H111" s="69"/>
      <c r="I111" s="69"/>
      <c r="J111" s="69"/>
    </row>
    <row r="112" spans="1:10" s="3" customFormat="1" ht="11.25" customHeight="1" x14ac:dyDescent="0.2">
      <c r="A112" s="123" t="s">
        <v>232</v>
      </c>
      <c r="B112" s="373">
        <v>312008</v>
      </c>
      <c r="C112" s="107" t="s">
        <v>439</v>
      </c>
      <c r="D112" s="422"/>
      <c r="E112" s="422"/>
      <c r="F112" s="69"/>
      <c r="G112" s="584"/>
      <c r="H112" s="69"/>
      <c r="I112" s="69"/>
      <c r="J112" s="69"/>
    </row>
    <row r="113" spans="1:10" s="3" customFormat="1" ht="11.25" customHeight="1" x14ac:dyDescent="0.2">
      <c r="A113" s="123">
        <v>111</v>
      </c>
      <c r="B113" s="373">
        <v>312012</v>
      </c>
      <c r="C113" s="107" t="s">
        <v>611</v>
      </c>
      <c r="D113" s="422"/>
      <c r="E113" s="422">
        <v>1584</v>
      </c>
      <c r="F113" s="69"/>
      <c r="G113" s="584"/>
      <c r="H113" s="69"/>
      <c r="I113" s="69"/>
      <c r="J113" s="69"/>
    </row>
    <row r="114" spans="1:10" s="3" customFormat="1" ht="11.25" customHeight="1" x14ac:dyDescent="0.2">
      <c r="A114" s="123">
        <v>111</v>
      </c>
      <c r="B114" s="373">
        <v>312012</v>
      </c>
      <c r="C114" s="107" t="s">
        <v>493</v>
      </c>
      <c r="D114" s="422">
        <v>3527</v>
      </c>
      <c r="E114" s="422">
        <v>4942</v>
      </c>
      <c r="F114" s="69"/>
      <c r="G114" s="584">
        <v>5072</v>
      </c>
      <c r="H114" s="69"/>
      <c r="I114" s="69"/>
      <c r="J114" s="69"/>
    </row>
    <row r="115" spans="1:10" s="3" customFormat="1" ht="11.25" customHeight="1" x14ac:dyDescent="0.2">
      <c r="A115" s="123">
        <v>111</v>
      </c>
      <c r="B115" s="373">
        <v>312012</v>
      </c>
      <c r="C115" s="107" t="s">
        <v>588</v>
      </c>
      <c r="D115" s="422"/>
      <c r="E115" s="422">
        <v>4660</v>
      </c>
      <c r="F115" s="69"/>
      <c r="G115" s="584"/>
      <c r="H115" s="69"/>
      <c r="I115" s="69"/>
      <c r="J115" s="69"/>
    </row>
    <row r="116" spans="1:10" s="3" customFormat="1" ht="11.25" customHeight="1" x14ac:dyDescent="0.2">
      <c r="A116" s="123" t="s">
        <v>612</v>
      </c>
      <c r="B116" s="373">
        <v>312012</v>
      </c>
      <c r="C116" s="107" t="s">
        <v>614</v>
      </c>
      <c r="D116" s="422"/>
      <c r="E116" s="422">
        <v>5915.43</v>
      </c>
      <c r="F116" s="69"/>
      <c r="G116" s="584">
        <v>10634</v>
      </c>
      <c r="H116" s="69"/>
      <c r="I116" s="69"/>
      <c r="J116" s="69"/>
    </row>
    <row r="117" spans="1:10" s="3" customFormat="1" ht="11.25" customHeight="1" x14ac:dyDescent="0.2">
      <c r="A117" s="123" t="s">
        <v>613</v>
      </c>
      <c r="B117" s="373">
        <v>312012</v>
      </c>
      <c r="C117" s="107" t="s">
        <v>776</v>
      </c>
      <c r="D117" s="422"/>
      <c r="E117" s="422">
        <v>1043.9000000000001</v>
      </c>
      <c r="F117" s="69"/>
      <c r="G117" s="584">
        <v>1194</v>
      </c>
      <c r="H117" s="69"/>
      <c r="I117" s="69"/>
      <c r="J117" s="69"/>
    </row>
    <row r="118" spans="1:10" s="3" customFormat="1" ht="11.25" customHeight="1" x14ac:dyDescent="0.2">
      <c r="A118" s="123" t="s">
        <v>678</v>
      </c>
      <c r="B118" s="373">
        <v>312012</v>
      </c>
      <c r="C118" s="107" t="s">
        <v>614</v>
      </c>
      <c r="D118" s="422"/>
      <c r="E118" s="422"/>
      <c r="F118" s="69"/>
      <c r="G118" s="584">
        <v>2952</v>
      </c>
      <c r="H118" s="69"/>
      <c r="I118" s="69"/>
      <c r="J118" s="69"/>
    </row>
    <row r="119" spans="1:10" s="3" customFormat="1" ht="11.25" customHeight="1" x14ac:dyDescent="0.2">
      <c r="A119" s="123" t="s">
        <v>681</v>
      </c>
      <c r="B119" s="373">
        <v>312012</v>
      </c>
      <c r="C119" s="107" t="s">
        <v>614</v>
      </c>
      <c r="D119" s="422"/>
      <c r="E119" s="422"/>
      <c r="F119" s="69"/>
      <c r="G119" s="584">
        <v>1204</v>
      </c>
      <c r="H119" s="69"/>
      <c r="I119" s="69"/>
      <c r="J119" s="69"/>
    </row>
    <row r="120" spans="1:10" s="3" customFormat="1" ht="11.25" customHeight="1" x14ac:dyDescent="0.2">
      <c r="A120" s="123" t="s">
        <v>558</v>
      </c>
      <c r="B120" s="373">
        <v>312012</v>
      </c>
      <c r="C120" s="107" t="s">
        <v>559</v>
      </c>
      <c r="D120" s="422"/>
      <c r="E120" s="422">
        <v>987</v>
      </c>
      <c r="F120" s="69"/>
      <c r="G120" s="584"/>
      <c r="H120" s="69"/>
      <c r="I120" s="69"/>
      <c r="J120" s="69"/>
    </row>
    <row r="121" spans="1:10" s="3" customFormat="1" ht="11.25" customHeight="1" x14ac:dyDescent="0.2">
      <c r="A121" s="123">
        <v>111</v>
      </c>
      <c r="B121" s="480" t="s">
        <v>343</v>
      </c>
      <c r="C121" s="107" t="s">
        <v>288</v>
      </c>
      <c r="D121" s="435"/>
      <c r="E121" s="435"/>
      <c r="F121" s="69"/>
      <c r="G121" s="584"/>
      <c r="H121" s="69"/>
      <c r="I121" s="69"/>
      <c r="J121" s="69"/>
    </row>
    <row r="122" spans="1:10" s="3" customFormat="1" ht="11.25" customHeight="1" x14ac:dyDescent="0.2">
      <c r="A122" s="123" t="s">
        <v>470</v>
      </c>
      <c r="B122" s="480">
        <v>312012</v>
      </c>
      <c r="C122" s="107" t="s">
        <v>473</v>
      </c>
      <c r="D122" s="435">
        <v>3253</v>
      </c>
      <c r="E122" s="435"/>
      <c r="F122" s="69"/>
      <c r="G122" s="582"/>
      <c r="H122" s="69"/>
      <c r="I122" s="69"/>
      <c r="J122" s="69"/>
    </row>
    <row r="123" spans="1:10" s="3" customFormat="1" ht="11.25" customHeight="1" x14ac:dyDescent="0.2">
      <c r="A123" s="123" t="s">
        <v>471</v>
      </c>
      <c r="B123" s="480">
        <v>312012</v>
      </c>
      <c r="C123" s="107" t="s">
        <v>474</v>
      </c>
      <c r="D123" s="435">
        <v>325</v>
      </c>
      <c r="E123" s="435"/>
      <c r="F123" s="69"/>
      <c r="G123" s="582"/>
      <c r="H123" s="69"/>
      <c r="I123" s="69"/>
      <c r="J123" s="69"/>
    </row>
    <row r="124" spans="1:10" s="3" customFormat="1" ht="11.25" customHeight="1" x14ac:dyDescent="0.2">
      <c r="A124" s="123" t="s">
        <v>472</v>
      </c>
      <c r="B124" s="480">
        <v>312012</v>
      </c>
      <c r="C124" s="107" t="s">
        <v>557</v>
      </c>
      <c r="D124" s="435"/>
      <c r="E124" s="435">
        <v>4537</v>
      </c>
      <c r="F124" s="69"/>
      <c r="G124" s="584">
        <v>4061</v>
      </c>
      <c r="H124" s="69"/>
      <c r="I124" s="69"/>
      <c r="J124" s="69"/>
    </row>
    <row r="125" spans="1:10" s="3" customFormat="1" ht="11.25" customHeight="1" x14ac:dyDescent="0.2">
      <c r="A125" s="123" t="s">
        <v>472</v>
      </c>
      <c r="B125" s="480">
        <v>312012</v>
      </c>
      <c r="C125" s="107" t="s">
        <v>475</v>
      </c>
      <c r="D125" s="435">
        <v>1508</v>
      </c>
      <c r="E125" s="435"/>
      <c r="F125" s="69"/>
      <c r="G125" s="584"/>
      <c r="H125" s="69"/>
      <c r="I125" s="69"/>
      <c r="J125" s="69"/>
    </row>
    <row r="126" spans="1:10" s="3" customFormat="1" ht="11.25" customHeight="1" x14ac:dyDescent="0.2">
      <c r="A126" s="123" t="s">
        <v>472</v>
      </c>
      <c r="B126" s="480">
        <v>312001</v>
      </c>
      <c r="C126" s="107" t="s">
        <v>591</v>
      </c>
      <c r="D126" s="435"/>
      <c r="E126" s="435">
        <v>14445</v>
      </c>
      <c r="F126" s="69"/>
      <c r="G126" s="435">
        <v>7100</v>
      </c>
      <c r="H126" s="69"/>
      <c r="I126" s="69"/>
      <c r="J126" s="69"/>
    </row>
    <row r="127" spans="1:10" s="3" customFormat="1" ht="11.25" customHeight="1" x14ac:dyDescent="0.2">
      <c r="A127" s="124">
        <v>71</v>
      </c>
      <c r="B127" s="480">
        <v>315</v>
      </c>
      <c r="C127" s="107" t="s">
        <v>463</v>
      </c>
      <c r="D127" s="435"/>
      <c r="E127" s="435"/>
      <c r="F127" s="19"/>
      <c r="G127" s="435"/>
      <c r="H127" s="69"/>
      <c r="I127" s="69"/>
      <c r="J127" s="69"/>
    </row>
    <row r="128" spans="1:10" s="3" customFormat="1" ht="11.25" hidden="1" customHeight="1" x14ac:dyDescent="0.2">
      <c r="A128" s="20"/>
      <c r="B128" s="66"/>
      <c r="C128" s="53"/>
      <c r="D128" s="137"/>
      <c r="E128" s="438"/>
      <c r="F128" s="20"/>
      <c r="G128" s="438"/>
      <c r="H128" s="20"/>
      <c r="I128" s="20"/>
      <c r="J128" s="20"/>
    </row>
    <row r="129" spans="1:10" s="3" customFormat="1" ht="11.25" hidden="1" customHeight="1" x14ac:dyDescent="0.2">
      <c r="A129" s="20"/>
      <c r="B129" s="66"/>
      <c r="C129" s="53"/>
      <c r="D129" s="137"/>
      <c r="E129" s="438"/>
      <c r="F129" s="20"/>
      <c r="G129" s="438"/>
      <c r="H129" s="20"/>
      <c r="I129" s="20"/>
      <c r="J129" s="20"/>
    </row>
    <row r="130" spans="1:10" s="3" customFormat="1" ht="14.1" customHeight="1" x14ac:dyDescent="0.2">
      <c r="A130" s="87"/>
      <c r="B130" s="89" t="s">
        <v>32</v>
      </c>
      <c r="C130" s="86"/>
      <c r="D130" s="138">
        <f t="shared" ref="D130:J130" si="6">SUM(D5+D15+D22+D31+D46+D48+D60)</f>
        <v>1700679.7200000002</v>
      </c>
      <c r="E130" s="439">
        <f t="shared" si="6"/>
        <v>2037548.9200000002</v>
      </c>
      <c r="F130" s="87">
        <f t="shared" si="6"/>
        <v>1758174</v>
      </c>
      <c r="G130" s="439">
        <f t="shared" si="6"/>
        <v>2069194.26</v>
      </c>
      <c r="H130" s="87">
        <f t="shared" si="6"/>
        <v>1843195</v>
      </c>
      <c r="I130" s="87">
        <f t="shared" si="6"/>
        <v>1838973</v>
      </c>
      <c r="J130" s="87">
        <f t="shared" si="6"/>
        <v>1838973</v>
      </c>
    </row>
    <row r="131" spans="1:10" s="3" customFormat="1" ht="5.25" customHeight="1" thickBot="1" x14ac:dyDescent="0.25">
      <c r="A131" s="81"/>
      <c r="B131" s="79"/>
      <c r="C131" s="80"/>
      <c r="D131" s="139"/>
      <c r="E131" s="440"/>
      <c r="F131" s="81"/>
      <c r="G131" s="440"/>
      <c r="H131" s="81"/>
      <c r="I131" s="81"/>
    </row>
    <row r="132" spans="1:10" s="3" customFormat="1" ht="13.5" customHeight="1" thickTop="1" thickBot="1" x14ac:dyDescent="0.25">
      <c r="A132" s="166"/>
      <c r="B132" s="117" t="s">
        <v>36</v>
      </c>
      <c r="C132" s="118"/>
      <c r="D132" s="140"/>
      <c r="E132" s="441"/>
      <c r="F132" s="120"/>
      <c r="G132" s="441"/>
      <c r="H132" s="120"/>
      <c r="I132" s="119"/>
      <c r="J132" s="119"/>
    </row>
    <row r="133" spans="1:10" s="3" customFormat="1" ht="14.1" customHeight="1" thickTop="1" x14ac:dyDescent="0.2">
      <c r="A133" s="123">
        <v>111</v>
      </c>
      <c r="B133" s="70">
        <v>322001</v>
      </c>
      <c r="C133" s="107" t="s">
        <v>513</v>
      </c>
      <c r="D133" s="442">
        <v>38700</v>
      </c>
      <c r="E133" s="442"/>
      <c r="F133" s="169"/>
      <c r="G133" s="442"/>
      <c r="H133" s="169"/>
      <c r="I133" s="169"/>
      <c r="J133" s="169"/>
    </row>
    <row r="134" spans="1:10" s="3" customFormat="1" ht="14.1" customHeight="1" x14ac:dyDescent="0.2">
      <c r="A134" s="123" t="s">
        <v>615</v>
      </c>
      <c r="B134" s="70">
        <v>322001</v>
      </c>
      <c r="C134" s="107" t="s">
        <v>617</v>
      </c>
      <c r="D134" s="442"/>
      <c r="E134" s="442">
        <v>118235.51</v>
      </c>
      <c r="F134" s="169"/>
      <c r="G134" s="442"/>
      <c r="H134" s="169"/>
      <c r="I134" s="169"/>
      <c r="J134" s="169"/>
    </row>
    <row r="135" spans="1:10" s="3" customFormat="1" ht="14.1" customHeight="1" x14ac:dyDescent="0.2">
      <c r="A135" s="123" t="s">
        <v>616</v>
      </c>
      <c r="B135" s="70">
        <v>322001</v>
      </c>
      <c r="C135" s="107" t="s">
        <v>617</v>
      </c>
      <c r="D135" s="442"/>
      <c r="E135" s="442">
        <v>13910.06</v>
      </c>
      <c r="F135" s="169"/>
      <c r="G135" s="442"/>
      <c r="H135" s="169"/>
      <c r="I135" s="169"/>
      <c r="J135" s="169"/>
    </row>
    <row r="136" spans="1:10" s="3" customFormat="1" ht="14.1" customHeight="1" x14ac:dyDescent="0.2">
      <c r="A136" s="123" t="s">
        <v>478</v>
      </c>
      <c r="B136" s="70">
        <v>322001</v>
      </c>
      <c r="C136" s="107" t="s">
        <v>480</v>
      </c>
      <c r="D136" s="442">
        <v>12750</v>
      </c>
      <c r="E136" s="442"/>
      <c r="F136" s="169"/>
      <c r="G136" s="442"/>
      <c r="H136" s="169"/>
      <c r="I136" s="169"/>
      <c r="J136" s="169"/>
    </row>
    <row r="137" spans="1:10" s="3" customFormat="1" ht="14.1" customHeight="1" x14ac:dyDescent="0.2">
      <c r="A137" s="123" t="s">
        <v>479</v>
      </c>
      <c r="B137" s="68">
        <v>322001</v>
      </c>
      <c r="C137" s="107" t="s">
        <v>480</v>
      </c>
      <c r="D137" s="442">
        <v>1500</v>
      </c>
      <c r="E137" s="442"/>
      <c r="F137" s="169"/>
      <c r="G137" s="442"/>
      <c r="H137" s="169"/>
      <c r="I137" s="169"/>
      <c r="J137" s="169"/>
    </row>
    <row r="138" spans="1:10" s="3" customFormat="1" ht="14.1" customHeight="1" x14ac:dyDescent="0.2">
      <c r="A138" s="123" t="s">
        <v>795</v>
      </c>
      <c r="B138" s="68">
        <v>322001</v>
      </c>
      <c r="C138" s="165" t="s">
        <v>483</v>
      </c>
      <c r="D138" s="442"/>
      <c r="E138" s="442"/>
      <c r="F138" s="169"/>
      <c r="G138" s="442">
        <v>17547</v>
      </c>
      <c r="H138" s="169"/>
      <c r="I138" s="169"/>
      <c r="J138" s="169"/>
    </row>
    <row r="139" spans="1:10" s="3" customFormat="1" ht="14.1" customHeight="1" x14ac:dyDescent="0.2">
      <c r="A139" s="123" t="s">
        <v>796</v>
      </c>
      <c r="B139" s="68">
        <v>322001</v>
      </c>
      <c r="C139" s="165" t="s">
        <v>483</v>
      </c>
      <c r="D139" s="442"/>
      <c r="E139" s="442"/>
      <c r="F139" s="169"/>
      <c r="G139" s="442">
        <v>5849</v>
      </c>
      <c r="H139" s="169"/>
      <c r="I139" s="169"/>
      <c r="J139" s="169"/>
    </row>
    <row r="140" spans="1:10" s="3" customFormat="1" ht="14.1" customHeight="1" x14ac:dyDescent="0.2">
      <c r="A140" s="123" t="s">
        <v>232</v>
      </c>
      <c r="B140" s="68">
        <v>322001</v>
      </c>
      <c r="C140" s="165" t="s">
        <v>797</v>
      </c>
      <c r="D140" s="442"/>
      <c r="E140" s="442"/>
      <c r="F140" s="169"/>
      <c r="G140" s="442">
        <v>5000</v>
      </c>
      <c r="H140" s="169"/>
      <c r="I140" s="169"/>
      <c r="J140" s="169"/>
    </row>
    <row r="141" spans="1:10" s="3" customFormat="1" ht="14.1" customHeight="1" x14ac:dyDescent="0.2">
      <c r="A141" s="123">
        <v>111</v>
      </c>
      <c r="B141" s="68">
        <v>322001</v>
      </c>
      <c r="C141" s="165" t="s">
        <v>553</v>
      </c>
      <c r="D141" s="442"/>
      <c r="E141" s="442">
        <v>5000</v>
      </c>
      <c r="F141" s="169"/>
      <c r="G141" s="442"/>
      <c r="H141" s="169"/>
      <c r="I141" s="169"/>
      <c r="J141" s="169"/>
    </row>
    <row r="142" spans="1:10" s="3" customFormat="1" ht="14.1" customHeight="1" x14ac:dyDescent="0.2">
      <c r="A142" s="123">
        <v>111</v>
      </c>
      <c r="B142" s="68">
        <v>322001</v>
      </c>
      <c r="C142" s="165" t="s">
        <v>554</v>
      </c>
      <c r="D142" s="442"/>
      <c r="E142" s="442">
        <v>106427</v>
      </c>
      <c r="F142" s="169"/>
      <c r="G142" s="442"/>
      <c r="H142" s="169"/>
      <c r="I142" s="169"/>
      <c r="J142" s="169"/>
    </row>
    <row r="143" spans="1:10" s="3" customFormat="1" ht="14.1" customHeight="1" x14ac:dyDescent="0.2">
      <c r="A143" s="123" t="s">
        <v>841</v>
      </c>
      <c r="B143" s="68">
        <v>322001</v>
      </c>
      <c r="C143" s="165" t="s">
        <v>843</v>
      </c>
      <c r="D143" s="442"/>
      <c r="E143" s="442"/>
      <c r="F143" s="169"/>
      <c r="G143" s="442"/>
      <c r="H143" s="169">
        <v>12750</v>
      </c>
      <c r="I143" s="169"/>
      <c r="J143" s="169"/>
    </row>
    <row r="144" spans="1:10" s="3" customFormat="1" ht="14.1" customHeight="1" x14ac:dyDescent="0.2">
      <c r="A144" s="123" t="s">
        <v>842</v>
      </c>
      <c r="B144" s="68">
        <v>322001</v>
      </c>
      <c r="C144" s="165" t="s">
        <v>845</v>
      </c>
      <c r="D144" s="442"/>
      <c r="E144" s="442"/>
      <c r="F144" s="169"/>
      <c r="G144" s="442"/>
      <c r="H144" s="169">
        <v>4250</v>
      </c>
      <c r="I144" s="169"/>
      <c r="J144" s="169"/>
    </row>
    <row r="145" spans="1:10" s="3" customFormat="1" ht="14.1" customHeight="1" x14ac:dyDescent="0.2">
      <c r="A145" s="123">
        <v>43</v>
      </c>
      <c r="B145" s="68">
        <v>233001</v>
      </c>
      <c r="C145" s="165" t="s">
        <v>356</v>
      </c>
      <c r="D145" s="442">
        <v>4693.68</v>
      </c>
      <c r="E145" s="442"/>
      <c r="F145" s="169" t="s">
        <v>92</v>
      </c>
      <c r="G145" s="442"/>
      <c r="H145" s="169"/>
      <c r="I145" s="169"/>
      <c r="J145" s="169"/>
    </row>
    <row r="146" spans="1:10" s="3" customFormat="1" ht="14.1" customHeight="1" thickBot="1" x14ac:dyDescent="0.25">
      <c r="A146" s="123">
        <v>71</v>
      </c>
      <c r="B146" s="68">
        <v>325</v>
      </c>
      <c r="C146" s="165" t="s">
        <v>552</v>
      </c>
      <c r="D146" s="442"/>
      <c r="E146" s="442">
        <v>15000</v>
      </c>
      <c r="F146" s="169"/>
      <c r="G146" s="442"/>
      <c r="H146" s="169"/>
      <c r="I146" s="169"/>
      <c r="J146" s="169"/>
    </row>
    <row r="147" spans="1:10" s="3" customFormat="1" ht="14.1" customHeight="1" thickTop="1" thickBot="1" x14ac:dyDescent="0.25">
      <c r="A147" s="166"/>
      <c r="B147" s="117" t="s">
        <v>96</v>
      </c>
      <c r="C147" s="174"/>
      <c r="D147" s="175">
        <f t="shared" ref="D147:J147" si="7">SUM(D133:D146)</f>
        <v>57643.68</v>
      </c>
      <c r="E147" s="443">
        <f t="shared" si="7"/>
        <v>258572.57</v>
      </c>
      <c r="F147" s="176">
        <f t="shared" si="7"/>
        <v>0</v>
      </c>
      <c r="G147" s="443">
        <f t="shared" si="7"/>
        <v>28396</v>
      </c>
      <c r="H147" s="177">
        <f t="shared" si="7"/>
        <v>17000</v>
      </c>
      <c r="I147" s="177">
        <f t="shared" si="7"/>
        <v>0</v>
      </c>
      <c r="J147" s="177">
        <f t="shared" si="7"/>
        <v>0</v>
      </c>
    </row>
    <row r="148" spans="1:10" s="3" customFormat="1" ht="6" customHeight="1" thickTop="1" thickBot="1" x14ac:dyDescent="0.25">
      <c r="A148" s="170"/>
      <c r="B148" s="171"/>
      <c r="C148" s="172"/>
      <c r="D148" s="173"/>
      <c r="E148" s="444"/>
      <c r="F148" s="170"/>
      <c r="G148" s="444"/>
      <c r="H148" s="170"/>
      <c r="I148" s="170"/>
    </row>
    <row r="149" spans="1:10" s="3" customFormat="1" ht="13.5" hidden="1" thickTop="1" thickBot="1" x14ac:dyDescent="0.25">
      <c r="A149" s="7"/>
      <c r="B149" s="28"/>
      <c r="C149" s="29"/>
      <c r="D149" s="141"/>
      <c r="E149" s="445"/>
      <c r="F149" s="7"/>
      <c r="G149" s="473"/>
      <c r="H149" s="6"/>
      <c r="I149" s="6"/>
    </row>
    <row r="150" spans="1:10" s="3" customFormat="1" ht="13.5" hidden="1" thickTop="1" thickBot="1" x14ac:dyDescent="0.25">
      <c r="A150" s="25"/>
      <c r="B150" s="10"/>
      <c r="C150" s="11"/>
      <c r="D150" s="142"/>
      <c r="E150" s="446"/>
      <c r="F150" s="25"/>
      <c r="G150" s="446"/>
      <c r="H150" s="25"/>
      <c r="I150" s="25"/>
    </row>
    <row r="151" spans="1:10" s="3" customFormat="1" ht="13.5" hidden="1" thickTop="1" thickBot="1" x14ac:dyDescent="0.25">
      <c r="A151" s="16"/>
      <c r="B151" s="22"/>
      <c r="C151" s="12"/>
      <c r="D151" s="143"/>
      <c r="E151" s="414"/>
      <c r="F151" s="16"/>
      <c r="G151" s="414"/>
      <c r="H151" s="16"/>
      <c r="I151" s="16"/>
    </row>
    <row r="152" spans="1:10" s="3" customFormat="1" ht="13.5" hidden="1" thickTop="1" thickBot="1" x14ac:dyDescent="0.25">
      <c r="A152" s="16"/>
      <c r="B152" s="23"/>
      <c r="C152" s="8"/>
      <c r="D152" s="143"/>
      <c r="E152" s="414"/>
      <c r="F152" s="16"/>
      <c r="G152" s="414"/>
      <c r="H152" s="16"/>
      <c r="I152" s="16"/>
    </row>
    <row r="153" spans="1:10" s="3" customFormat="1" ht="13.5" hidden="1" thickTop="1" thickBot="1" x14ac:dyDescent="0.25">
      <c r="A153" s="32"/>
      <c r="B153" s="30"/>
      <c r="C153" s="31"/>
      <c r="D153" s="144"/>
      <c r="E153" s="447"/>
      <c r="F153" s="32"/>
      <c r="G153" s="447"/>
      <c r="H153" s="32"/>
      <c r="I153" s="32"/>
    </row>
    <row r="154" spans="1:10" s="3" customFormat="1" ht="13.5" hidden="1" thickTop="1" thickBot="1" x14ac:dyDescent="0.25">
      <c r="A154" s="16"/>
      <c r="B154" s="15"/>
      <c r="C154" s="12"/>
      <c r="D154" s="143"/>
      <c r="E154" s="414"/>
      <c r="F154" s="16"/>
      <c r="G154" s="414"/>
      <c r="H154" s="16"/>
      <c r="I154" s="16"/>
    </row>
    <row r="155" spans="1:10" s="3" customFormat="1" ht="13.5" hidden="1" thickTop="1" thickBot="1" x14ac:dyDescent="0.25">
      <c r="A155" s="16"/>
      <c r="B155" s="15"/>
      <c r="C155" s="12"/>
      <c r="D155" s="143"/>
      <c r="E155" s="414"/>
      <c r="F155" s="16"/>
      <c r="G155" s="414"/>
      <c r="H155" s="16"/>
      <c r="I155" s="16"/>
    </row>
    <row r="156" spans="1:10" s="3" customFormat="1" ht="13.5" hidden="1" thickTop="1" thickBot="1" x14ac:dyDescent="0.25">
      <c r="A156" s="16"/>
      <c r="B156" s="15"/>
      <c r="C156" s="12"/>
      <c r="D156" s="143"/>
      <c r="E156" s="414"/>
      <c r="F156" s="16"/>
      <c r="G156" s="414"/>
      <c r="H156" s="16"/>
      <c r="I156" s="16"/>
    </row>
    <row r="157" spans="1:10" s="3" customFormat="1" ht="13.5" hidden="1" thickTop="1" thickBot="1" x14ac:dyDescent="0.25">
      <c r="A157" s="16"/>
      <c r="B157" s="15"/>
      <c r="C157" s="12"/>
      <c r="D157" s="143"/>
      <c r="E157" s="414"/>
      <c r="F157" s="16"/>
      <c r="G157" s="414"/>
      <c r="H157" s="16"/>
      <c r="I157" s="16"/>
    </row>
    <row r="158" spans="1:10" s="3" customFormat="1" ht="13.5" hidden="1" thickTop="1" thickBot="1" x14ac:dyDescent="0.25">
      <c r="A158" s="16"/>
      <c r="B158" s="15"/>
      <c r="C158" s="12"/>
      <c r="D158" s="143"/>
      <c r="E158" s="414"/>
      <c r="F158" s="16"/>
      <c r="G158" s="414"/>
      <c r="H158" s="16"/>
      <c r="I158" s="16"/>
    </row>
    <row r="159" spans="1:10" s="3" customFormat="1" ht="13.5" hidden="1" thickTop="1" thickBot="1" x14ac:dyDescent="0.25">
      <c r="A159" s="27"/>
      <c r="B159" s="26"/>
      <c r="C159" s="33"/>
      <c r="D159" s="145"/>
      <c r="E159" s="448"/>
      <c r="F159" s="27"/>
      <c r="G159" s="448"/>
      <c r="H159" s="27"/>
      <c r="I159" s="27"/>
    </row>
    <row r="160" spans="1:10" s="3" customFormat="1" ht="35.25" thickTop="1" thickBot="1" x14ac:dyDescent="0.25">
      <c r="A160" s="90" t="s">
        <v>230</v>
      </c>
      <c r="B160" s="58" t="s">
        <v>33</v>
      </c>
      <c r="C160" s="57"/>
      <c r="D160" s="342" t="s">
        <v>509</v>
      </c>
      <c r="E160" s="391" t="s">
        <v>601</v>
      </c>
      <c r="F160" s="343" t="s">
        <v>599</v>
      </c>
      <c r="G160" s="391" t="s">
        <v>602</v>
      </c>
      <c r="H160" s="496" t="s">
        <v>603</v>
      </c>
      <c r="I160" s="497" t="s">
        <v>607</v>
      </c>
      <c r="J160" s="497" t="s">
        <v>605</v>
      </c>
    </row>
    <row r="161" spans="1:10" s="3" customFormat="1" ht="12.75" customHeight="1" thickTop="1" x14ac:dyDescent="0.2">
      <c r="A161" s="78"/>
      <c r="B161" s="76" t="s">
        <v>34</v>
      </c>
      <c r="C161" s="77"/>
      <c r="D161" s="146">
        <f t="shared" ref="D161:J161" si="8">SUM(D162:D180)</f>
        <v>81423</v>
      </c>
      <c r="E161" s="449">
        <f t="shared" si="8"/>
        <v>53377.58</v>
      </c>
      <c r="F161" s="78">
        <f t="shared" si="8"/>
        <v>173700</v>
      </c>
      <c r="G161" s="449">
        <f t="shared" si="8"/>
        <v>236072.03</v>
      </c>
      <c r="H161" s="78">
        <f t="shared" si="8"/>
        <v>64260</v>
      </c>
      <c r="I161" s="78">
        <f t="shared" si="8"/>
        <v>0</v>
      </c>
      <c r="J161" s="78">
        <f t="shared" si="8"/>
        <v>0</v>
      </c>
    </row>
    <row r="162" spans="1:10" s="3" customFormat="1" ht="11.25" hidden="1" customHeight="1" x14ac:dyDescent="0.2">
      <c r="A162" s="127"/>
      <c r="B162" s="15">
        <v>454001</v>
      </c>
      <c r="C162" s="12" t="s">
        <v>35</v>
      </c>
      <c r="D162" s="442"/>
      <c r="E162" s="442"/>
      <c r="F162" s="103"/>
      <c r="G162" s="442"/>
      <c r="H162" s="103"/>
      <c r="I162" s="103"/>
      <c r="J162" s="103"/>
    </row>
    <row r="163" spans="1:10" s="3" customFormat="1" ht="12.75" hidden="1" customHeight="1" x14ac:dyDescent="0.2">
      <c r="A163" s="127"/>
      <c r="B163" s="15"/>
      <c r="C163" s="12"/>
      <c r="D163" s="442"/>
      <c r="E163" s="442"/>
      <c r="F163" s="103"/>
      <c r="G163" s="442"/>
      <c r="H163" s="103"/>
      <c r="I163" s="103"/>
      <c r="J163" s="103"/>
    </row>
    <row r="164" spans="1:10" s="3" customFormat="1" ht="12.75" customHeight="1" x14ac:dyDescent="0.2">
      <c r="A164" s="127" t="s">
        <v>455</v>
      </c>
      <c r="B164" s="125">
        <v>453</v>
      </c>
      <c r="C164" s="35" t="s">
        <v>481</v>
      </c>
      <c r="D164" s="442">
        <v>1216</v>
      </c>
      <c r="E164" s="442"/>
      <c r="F164" s="103"/>
      <c r="G164" s="442"/>
      <c r="H164" s="103"/>
      <c r="I164" s="103"/>
      <c r="J164" s="103"/>
    </row>
    <row r="165" spans="1:10" s="3" customFormat="1" ht="12.75" customHeight="1" x14ac:dyDescent="0.2">
      <c r="A165" s="127" t="s">
        <v>539</v>
      </c>
      <c r="B165" s="125">
        <v>453</v>
      </c>
      <c r="C165" s="35" t="s">
        <v>838</v>
      </c>
      <c r="D165" s="442"/>
      <c r="E165" s="442"/>
      <c r="F165" s="103"/>
      <c r="G165" s="442">
        <v>761.53</v>
      </c>
      <c r="H165" s="103"/>
      <c r="I165" s="103"/>
      <c r="J165" s="103"/>
    </row>
    <row r="166" spans="1:10" s="3" customFormat="1" ht="12.75" customHeight="1" x14ac:dyDescent="0.2">
      <c r="A166" s="127" t="s">
        <v>455</v>
      </c>
      <c r="B166" s="125">
        <v>453</v>
      </c>
      <c r="C166" s="35" t="s">
        <v>456</v>
      </c>
      <c r="D166" s="442">
        <v>75000</v>
      </c>
      <c r="E166" s="442"/>
      <c r="F166" s="103"/>
      <c r="G166" s="442"/>
      <c r="H166" s="103"/>
      <c r="I166" s="103"/>
      <c r="J166" s="103"/>
    </row>
    <row r="167" spans="1:10" s="3" customFormat="1" ht="12.75" customHeight="1" x14ac:dyDescent="0.2">
      <c r="A167" s="127" t="s">
        <v>535</v>
      </c>
      <c r="B167" s="125">
        <v>453</v>
      </c>
      <c r="C167" s="35" t="s">
        <v>534</v>
      </c>
      <c r="D167" s="442"/>
      <c r="E167" s="442">
        <v>718.32</v>
      </c>
      <c r="F167" s="103"/>
      <c r="G167" s="442"/>
      <c r="H167" s="103"/>
      <c r="I167" s="103"/>
      <c r="J167" s="103"/>
    </row>
    <row r="168" spans="1:10" s="3" customFormat="1" ht="12" customHeight="1" x14ac:dyDescent="0.2">
      <c r="A168" s="127" t="s">
        <v>535</v>
      </c>
      <c r="B168" s="125">
        <v>453</v>
      </c>
      <c r="C168" s="35" t="s">
        <v>536</v>
      </c>
      <c r="D168" s="442"/>
      <c r="E168" s="442">
        <v>1294.73</v>
      </c>
      <c r="F168" s="103"/>
      <c r="G168" s="442"/>
      <c r="H168" s="103"/>
      <c r="I168" s="103"/>
      <c r="J168" s="103"/>
    </row>
    <row r="169" spans="1:10" s="3" customFormat="1" ht="12" customHeight="1" x14ac:dyDescent="0.2">
      <c r="A169" s="127" t="s">
        <v>535</v>
      </c>
      <c r="B169" s="125">
        <v>453</v>
      </c>
      <c r="C169" s="35" t="s">
        <v>538</v>
      </c>
      <c r="D169" s="442"/>
      <c r="E169" s="442">
        <v>38700</v>
      </c>
      <c r="F169" s="103">
        <v>38700</v>
      </c>
      <c r="G169" s="442">
        <v>38700</v>
      </c>
      <c r="H169" s="103"/>
      <c r="I169" s="103"/>
      <c r="J169" s="103"/>
    </row>
    <row r="170" spans="1:10" s="3" customFormat="1" ht="12" customHeight="1" x14ac:dyDescent="0.2">
      <c r="A170" s="127">
        <v>71</v>
      </c>
      <c r="B170" s="125">
        <v>456002</v>
      </c>
      <c r="C170" s="35" t="s">
        <v>424</v>
      </c>
      <c r="D170" s="442"/>
      <c r="E170" s="442"/>
      <c r="F170" s="103"/>
      <c r="G170" s="442"/>
      <c r="H170" s="103"/>
      <c r="I170" s="103"/>
      <c r="J170" s="103"/>
    </row>
    <row r="171" spans="1:10" s="3" customFormat="1" ht="12.75" customHeight="1" x14ac:dyDescent="0.2">
      <c r="A171" s="127" t="s">
        <v>391</v>
      </c>
      <c r="B171" s="125">
        <v>453</v>
      </c>
      <c r="C171" s="35" t="s">
        <v>425</v>
      </c>
      <c r="D171" s="442"/>
      <c r="E171" s="442">
        <v>7637.53</v>
      </c>
      <c r="F171" s="103"/>
      <c r="G171" s="579">
        <v>6037</v>
      </c>
      <c r="H171" s="103"/>
      <c r="I171" s="103"/>
      <c r="J171" s="103"/>
    </row>
    <row r="172" spans="1:10" s="3" customFormat="1" ht="12.75" customHeight="1" x14ac:dyDescent="0.2">
      <c r="A172" s="127" t="s">
        <v>455</v>
      </c>
      <c r="B172" s="125">
        <v>453</v>
      </c>
      <c r="C172" s="35" t="s">
        <v>482</v>
      </c>
      <c r="D172" s="442">
        <v>1076</v>
      </c>
      <c r="E172" s="442"/>
      <c r="F172" s="103"/>
      <c r="G172" s="442"/>
      <c r="H172" s="103"/>
      <c r="I172" s="103"/>
      <c r="J172" s="103"/>
    </row>
    <row r="173" spans="1:10" s="3" customFormat="1" ht="12.75" customHeight="1" x14ac:dyDescent="0.2">
      <c r="A173" s="127" t="s">
        <v>535</v>
      </c>
      <c r="B173" s="125">
        <v>453</v>
      </c>
      <c r="C173" s="35" t="s">
        <v>537</v>
      </c>
      <c r="D173" s="442"/>
      <c r="E173" s="442">
        <v>1200</v>
      </c>
      <c r="F173" s="103"/>
      <c r="G173" s="442"/>
      <c r="H173" s="103"/>
      <c r="I173" s="103"/>
      <c r="J173" s="103"/>
    </row>
    <row r="174" spans="1:10" s="3" customFormat="1" ht="12.75" customHeight="1" x14ac:dyDescent="0.2">
      <c r="A174" s="127" t="s">
        <v>539</v>
      </c>
      <c r="B174" s="125">
        <v>453</v>
      </c>
      <c r="C174" s="35" t="s">
        <v>540</v>
      </c>
      <c r="D174" s="442"/>
      <c r="E174" s="442"/>
      <c r="F174" s="103">
        <v>80000</v>
      </c>
      <c r="G174" s="442">
        <v>106427</v>
      </c>
      <c r="H174" s="103"/>
      <c r="I174" s="103"/>
      <c r="J174" s="103"/>
    </row>
    <row r="175" spans="1:10" s="3" customFormat="1" ht="12.75" customHeight="1" x14ac:dyDescent="0.2">
      <c r="A175" s="127" t="s">
        <v>798</v>
      </c>
      <c r="B175" s="125">
        <v>453</v>
      </c>
      <c r="C175" s="35" t="s">
        <v>799</v>
      </c>
      <c r="D175" s="442"/>
      <c r="E175" s="442"/>
      <c r="F175" s="103"/>
      <c r="G175" s="442">
        <v>141</v>
      </c>
      <c r="H175" s="103"/>
      <c r="I175" s="103"/>
      <c r="J175" s="103"/>
    </row>
    <row r="176" spans="1:10" s="3" customFormat="1" ht="12.75" customHeight="1" x14ac:dyDescent="0.2">
      <c r="A176" s="127" t="s">
        <v>539</v>
      </c>
      <c r="B176" s="125">
        <v>453</v>
      </c>
      <c r="C176" s="35" t="s">
        <v>800</v>
      </c>
      <c r="D176" s="442"/>
      <c r="E176" s="442"/>
      <c r="F176" s="103"/>
      <c r="G176" s="442">
        <v>16960</v>
      </c>
      <c r="H176" s="103"/>
      <c r="I176" s="103"/>
      <c r="J176" s="103"/>
    </row>
    <row r="177" spans="1:10" s="3" customFormat="1" ht="12.75" customHeight="1" x14ac:dyDescent="0.2">
      <c r="A177" s="127" t="s">
        <v>763</v>
      </c>
      <c r="B177" s="125">
        <v>453</v>
      </c>
      <c r="C177" s="35" t="s">
        <v>801</v>
      </c>
      <c r="D177" s="442"/>
      <c r="E177" s="442"/>
      <c r="F177" s="103"/>
      <c r="G177" s="442">
        <v>0</v>
      </c>
      <c r="H177" s="103"/>
      <c r="I177" s="103"/>
      <c r="J177" s="103"/>
    </row>
    <row r="178" spans="1:10" s="3" customFormat="1" ht="12.75" customHeight="1" x14ac:dyDescent="0.2">
      <c r="A178" s="127">
        <v>46</v>
      </c>
      <c r="B178" s="125">
        <v>454002</v>
      </c>
      <c r="C178" s="35" t="s">
        <v>514</v>
      </c>
      <c r="D178" s="442">
        <v>4131</v>
      </c>
      <c r="E178" s="442">
        <v>3827</v>
      </c>
      <c r="F178" s="103"/>
      <c r="G178" s="442"/>
      <c r="H178" s="103"/>
      <c r="I178" s="103"/>
      <c r="J178" s="103"/>
    </row>
    <row r="179" spans="1:10" s="3" customFormat="1" ht="12.75" customHeight="1" x14ac:dyDescent="0.2">
      <c r="A179" s="127" t="s">
        <v>600</v>
      </c>
      <c r="B179" s="125">
        <v>453</v>
      </c>
      <c r="C179" s="35" t="s">
        <v>571</v>
      </c>
      <c r="D179" s="442"/>
      <c r="E179" s="442"/>
      <c r="F179" s="103">
        <v>15000</v>
      </c>
      <c r="G179" s="442">
        <v>15000</v>
      </c>
      <c r="H179" s="103"/>
      <c r="I179" s="103"/>
      <c r="J179" s="103"/>
    </row>
    <row r="180" spans="1:10" s="3" customFormat="1" ht="12.75" customHeight="1" x14ac:dyDescent="0.2">
      <c r="A180" s="127">
        <v>46</v>
      </c>
      <c r="B180" s="125">
        <v>454001</v>
      </c>
      <c r="C180" s="35" t="s">
        <v>235</v>
      </c>
      <c r="D180" s="442"/>
      <c r="E180" s="442"/>
      <c r="F180" s="103">
        <v>40000</v>
      </c>
      <c r="G180" s="442">
        <v>52045.5</v>
      </c>
      <c r="H180" s="103">
        <f>50204-1321-12237+7614+20000</f>
        <v>64260</v>
      </c>
      <c r="I180" s="103">
        <v>0</v>
      </c>
      <c r="J180" s="103">
        <v>0</v>
      </c>
    </row>
    <row r="181" spans="1:10" s="3" customFormat="1" ht="11.25" customHeight="1" x14ac:dyDescent="0.2">
      <c r="A181" s="121"/>
      <c r="B181" s="108" t="s">
        <v>33</v>
      </c>
      <c r="C181" s="109"/>
      <c r="D181" s="147">
        <f t="shared" ref="D181:J181" si="9">D161</f>
        <v>81423</v>
      </c>
      <c r="E181" s="147">
        <f t="shared" si="9"/>
        <v>53377.58</v>
      </c>
      <c r="F181" s="147">
        <f t="shared" si="9"/>
        <v>173700</v>
      </c>
      <c r="G181" s="147">
        <f t="shared" si="9"/>
        <v>236072.03</v>
      </c>
      <c r="H181" s="147">
        <f t="shared" si="9"/>
        <v>64260</v>
      </c>
      <c r="I181" s="147">
        <f t="shared" si="9"/>
        <v>0</v>
      </c>
      <c r="J181" s="147">
        <f t="shared" si="9"/>
        <v>0</v>
      </c>
    </row>
    <row r="182" spans="1:10" s="3" customFormat="1" ht="15" x14ac:dyDescent="0.25">
      <c r="A182" s="122"/>
      <c r="B182" s="105" t="s">
        <v>0</v>
      </c>
      <c r="C182" s="38"/>
      <c r="D182" s="148">
        <f t="shared" ref="D182:J182" si="10">D130</f>
        <v>1700679.7200000002</v>
      </c>
      <c r="E182" s="450">
        <f t="shared" si="10"/>
        <v>2037548.9200000002</v>
      </c>
      <c r="F182" s="39">
        <f t="shared" si="10"/>
        <v>1758174</v>
      </c>
      <c r="G182" s="450">
        <f t="shared" si="10"/>
        <v>2069194.26</v>
      </c>
      <c r="H182" s="39">
        <f t="shared" si="10"/>
        <v>1843195</v>
      </c>
      <c r="I182" s="39">
        <f t="shared" si="10"/>
        <v>1838973</v>
      </c>
      <c r="J182" s="39">
        <f t="shared" si="10"/>
        <v>1838973</v>
      </c>
    </row>
    <row r="183" spans="1:10" s="3" customFormat="1" ht="15" x14ac:dyDescent="0.25">
      <c r="A183" s="106"/>
      <c r="B183" s="105" t="s">
        <v>36</v>
      </c>
      <c r="C183" s="38"/>
      <c r="D183" s="148">
        <f>D147</f>
        <v>57643.68</v>
      </c>
      <c r="E183" s="450">
        <f>E147</f>
        <v>258572.57</v>
      </c>
      <c r="F183" s="549"/>
      <c r="G183" s="450">
        <f>G147</f>
        <v>28396</v>
      </c>
      <c r="H183" s="549">
        <f>H147</f>
        <v>17000</v>
      </c>
      <c r="I183" s="549">
        <f>I147</f>
        <v>0</v>
      </c>
      <c r="J183" s="549">
        <f>J147</f>
        <v>0</v>
      </c>
    </row>
    <row r="184" spans="1:10" ht="15" x14ac:dyDescent="0.25">
      <c r="A184" s="104"/>
      <c r="B184" s="37" t="s">
        <v>33</v>
      </c>
      <c r="C184" s="38"/>
      <c r="D184" s="148">
        <f t="shared" ref="D184:J184" si="11">D181</f>
        <v>81423</v>
      </c>
      <c r="E184" s="450">
        <f t="shared" si="11"/>
        <v>53377.58</v>
      </c>
      <c r="F184" s="549">
        <f t="shared" si="11"/>
        <v>173700</v>
      </c>
      <c r="G184" s="450">
        <f t="shared" si="11"/>
        <v>236072.03</v>
      </c>
      <c r="H184" s="549">
        <f t="shared" si="11"/>
        <v>64260</v>
      </c>
      <c r="I184" s="549">
        <f t="shared" si="11"/>
        <v>0</v>
      </c>
      <c r="J184" s="549">
        <f t="shared" si="11"/>
        <v>0</v>
      </c>
    </row>
    <row r="185" spans="1:10" ht="15" x14ac:dyDescent="0.25">
      <c r="A185" s="42"/>
      <c r="B185" s="40" t="s">
        <v>37</v>
      </c>
      <c r="C185" s="41"/>
      <c r="D185" s="478"/>
      <c r="E185" s="451"/>
      <c r="F185" s="42"/>
      <c r="G185" s="451"/>
      <c r="H185" s="42"/>
      <c r="I185" s="42"/>
      <c r="J185" s="42"/>
    </row>
    <row r="186" spans="1:10" ht="14.25" customHeight="1" thickBot="1" x14ac:dyDescent="0.3">
      <c r="A186" s="45"/>
      <c r="B186" s="43" t="s">
        <v>38</v>
      </c>
      <c r="C186" s="44"/>
      <c r="D186" s="149">
        <f t="shared" ref="D186:J186" si="12">SUM(D182:D185)</f>
        <v>1839746.4000000001</v>
      </c>
      <c r="E186" s="452">
        <f t="shared" si="12"/>
        <v>2349499.0700000003</v>
      </c>
      <c r="F186" s="45">
        <f t="shared" si="12"/>
        <v>1931874</v>
      </c>
      <c r="G186" s="452">
        <f t="shared" si="12"/>
        <v>2333662.2899999996</v>
      </c>
      <c r="H186" s="45">
        <f t="shared" si="12"/>
        <v>1924455</v>
      </c>
      <c r="I186" s="45">
        <f t="shared" si="12"/>
        <v>1838973</v>
      </c>
      <c r="J186" s="45">
        <f t="shared" si="12"/>
        <v>1838973</v>
      </c>
    </row>
    <row r="187" spans="1:10" ht="13.5" thickTop="1" x14ac:dyDescent="0.2"/>
    <row r="189" spans="1:10" ht="15.75" x14ac:dyDescent="0.25">
      <c r="C189" s="46"/>
    </row>
  </sheetData>
  <phoneticPr fontId="3" type="noConversion"/>
  <pageMargins left="0.70866141732283472" right="0.11811023622047245" top="0.43307086614173229" bottom="0.59055118110236227" header="0.51181102362204722" footer="0.51181102362204722"/>
  <pageSetup paperSize="9" scale="85" firstPageNumber="0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4"/>
  <sheetViews>
    <sheetView topLeftCell="A103" zoomScaleNormal="100" workbookViewId="0">
      <selection activeCell="O187" sqref="O187"/>
    </sheetView>
  </sheetViews>
  <sheetFormatPr defaultColWidth="11.42578125" defaultRowHeight="12.75" x14ac:dyDescent="0.2"/>
  <cols>
    <col min="1" max="1" width="10.5703125" customWidth="1"/>
    <col min="2" max="2" width="2.28515625" hidden="1" customWidth="1"/>
    <col min="3" max="3" width="12.42578125" customWidth="1"/>
    <col min="4" max="4" width="40.7109375" customWidth="1"/>
    <col min="5" max="5" width="10.28515625" customWidth="1"/>
    <col min="6" max="6" width="10.7109375" style="417" customWidth="1"/>
    <col min="7" max="7" width="10.28515625" customWidth="1"/>
    <col min="8" max="8" width="11.28515625" style="417" customWidth="1"/>
    <col min="9" max="9" width="9.85546875" style="516" customWidth="1"/>
    <col min="10" max="10" width="11.140625" style="516" customWidth="1"/>
    <col min="11" max="11" width="10.140625" style="516" customWidth="1"/>
    <col min="12" max="15" width="8.85546875" customWidth="1"/>
    <col min="16" max="16" width="21.140625" customWidth="1"/>
    <col min="17" max="256" width="8.85546875" customWidth="1"/>
  </cols>
  <sheetData>
    <row r="1" spans="1:12" ht="20.25" thickTop="1" thickBot="1" x14ac:dyDescent="0.25">
      <c r="A1" s="353"/>
      <c r="B1" s="354"/>
      <c r="C1" s="357"/>
      <c r="D1" s="355" t="s">
        <v>606</v>
      </c>
      <c r="E1" s="358"/>
      <c r="F1" s="390"/>
      <c r="G1" s="356"/>
      <c r="H1" s="390"/>
      <c r="I1" s="494"/>
      <c r="J1" s="494"/>
      <c r="K1" s="495"/>
    </row>
    <row r="2" spans="1:12" ht="35.25" thickTop="1" thickBot="1" x14ac:dyDescent="0.25">
      <c r="A2" s="340" t="s">
        <v>229</v>
      </c>
      <c r="B2" s="341" t="s">
        <v>228</v>
      </c>
      <c r="C2" s="344"/>
      <c r="D2" s="345" t="s">
        <v>252</v>
      </c>
      <c r="E2" s="342" t="s">
        <v>509</v>
      </c>
      <c r="F2" s="391" t="s">
        <v>601</v>
      </c>
      <c r="G2" s="343" t="s">
        <v>599</v>
      </c>
      <c r="H2" s="391" t="s">
        <v>602</v>
      </c>
      <c r="I2" s="496" t="s">
        <v>603</v>
      </c>
      <c r="J2" s="497" t="s">
        <v>604</v>
      </c>
      <c r="K2" s="497" t="s">
        <v>605</v>
      </c>
    </row>
    <row r="3" spans="1:12" ht="9.75" customHeight="1" thickTop="1" x14ac:dyDescent="0.2">
      <c r="A3" s="335"/>
      <c r="B3" s="335"/>
      <c r="C3" s="336"/>
      <c r="D3" s="337"/>
      <c r="E3" s="338" t="s">
        <v>99</v>
      </c>
      <c r="F3" s="392" t="s">
        <v>99</v>
      </c>
      <c r="G3" s="339" t="s">
        <v>99</v>
      </c>
      <c r="H3" s="392" t="s">
        <v>99</v>
      </c>
      <c r="I3" s="498" t="s">
        <v>99</v>
      </c>
      <c r="J3" s="498" t="s">
        <v>99</v>
      </c>
      <c r="K3" s="498" t="s">
        <v>99</v>
      </c>
    </row>
    <row r="4" spans="1:12" x14ac:dyDescent="0.2">
      <c r="A4" s="193"/>
      <c r="B4" s="193" t="s">
        <v>243</v>
      </c>
      <c r="C4" s="251" t="s">
        <v>251</v>
      </c>
      <c r="D4" s="252"/>
      <c r="E4" s="194">
        <f t="shared" ref="E4:K4" si="0">E5+E13+E42</f>
        <v>281431.89</v>
      </c>
      <c r="F4" s="393">
        <f t="shared" si="0"/>
        <v>325469.62</v>
      </c>
      <c r="G4" s="195">
        <f t="shared" si="0"/>
        <v>339966</v>
      </c>
      <c r="H4" s="393">
        <f t="shared" si="0"/>
        <v>326078</v>
      </c>
      <c r="I4" s="499">
        <f t="shared" si="0"/>
        <v>353503</v>
      </c>
      <c r="J4" s="499">
        <f t="shared" si="0"/>
        <v>342493</v>
      </c>
      <c r="K4" s="499">
        <f t="shared" si="0"/>
        <v>342493</v>
      </c>
    </row>
    <row r="5" spans="1:12" ht="12.75" customHeight="1" x14ac:dyDescent="0.2">
      <c r="A5" s="196"/>
      <c r="B5" s="196"/>
      <c r="C5" s="253">
        <v>610</v>
      </c>
      <c r="D5" s="254" t="s">
        <v>39</v>
      </c>
      <c r="E5" s="197">
        <f t="shared" ref="E5:K5" si="1">SUM(E6:E12)</f>
        <v>133124.60999999999</v>
      </c>
      <c r="F5" s="394">
        <f t="shared" si="1"/>
        <v>151248.10999999999</v>
      </c>
      <c r="G5" s="198">
        <f t="shared" si="1"/>
        <v>160000</v>
      </c>
      <c r="H5" s="394">
        <f t="shared" si="1"/>
        <v>158772</v>
      </c>
      <c r="I5" s="500">
        <f t="shared" si="1"/>
        <v>176806</v>
      </c>
      <c r="J5" s="500">
        <f t="shared" si="1"/>
        <v>171206</v>
      </c>
      <c r="K5" s="500">
        <f t="shared" si="1"/>
        <v>171206</v>
      </c>
    </row>
    <row r="6" spans="1:12" x14ac:dyDescent="0.2">
      <c r="A6" s="192">
        <v>41</v>
      </c>
      <c r="B6" s="199"/>
      <c r="C6" s="249">
        <v>611</v>
      </c>
      <c r="D6" s="255" t="s">
        <v>40</v>
      </c>
      <c r="E6" s="396">
        <v>101994.38</v>
      </c>
      <c r="F6" s="396">
        <v>117661.2</v>
      </c>
      <c r="G6" s="493">
        <v>123000</v>
      </c>
      <c r="H6" s="396">
        <v>129644</v>
      </c>
      <c r="I6" s="493">
        <v>130000</v>
      </c>
      <c r="J6" s="493">
        <v>130000</v>
      </c>
      <c r="K6" s="493">
        <v>130000</v>
      </c>
    </row>
    <row r="7" spans="1:12" ht="12.75" customHeight="1" x14ac:dyDescent="0.2">
      <c r="A7" s="201" t="s">
        <v>338</v>
      </c>
      <c r="B7" s="192"/>
      <c r="C7" s="257">
        <v>611</v>
      </c>
      <c r="D7" s="258" t="s">
        <v>369</v>
      </c>
      <c r="E7" s="396">
        <v>1448.4</v>
      </c>
      <c r="F7" s="396"/>
      <c r="G7" s="493"/>
      <c r="H7" s="396"/>
      <c r="I7" s="493"/>
      <c r="J7" s="493"/>
      <c r="K7" s="493"/>
    </row>
    <row r="8" spans="1:12" ht="12.75" customHeight="1" x14ac:dyDescent="0.2">
      <c r="A8" s="201" t="s">
        <v>350</v>
      </c>
      <c r="B8" s="192"/>
      <c r="C8" s="257">
        <v>611</v>
      </c>
      <c r="D8" s="258" t="s">
        <v>369</v>
      </c>
      <c r="E8" s="396">
        <v>255.6</v>
      </c>
      <c r="F8" s="396"/>
      <c r="G8" s="493"/>
      <c r="H8" s="396"/>
      <c r="I8" s="493"/>
      <c r="J8" s="493"/>
      <c r="K8" s="493"/>
    </row>
    <row r="9" spans="1:12" x14ac:dyDescent="0.2">
      <c r="A9" s="192">
        <v>41</v>
      </c>
      <c r="B9" s="192"/>
      <c r="C9" s="257" t="s">
        <v>240</v>
      </c>
      <c r="D9" s="258" t="s">
        <v>241</v>
      </c>
      <c r="E9" s="396">
        <v>21226.23</v>
      </c>
      <c r="F9" s="396">
        <v>23557.41</v>
      </c>
      <c r="G9" s="493">
        <v>30000</v>
      </c>
      <c r="H9" s="396">
        <v>22128</v>
      </c>
      <c r="I9" s="493">
        <v>34206</v>
      </c>
      <c r="J9" s="493">
        <v>34206</v>
      </c>
      <c r="K9" s="493">
        <v>34206</v>
      </c>
    </row>
    <row r="10" spans="1:12" x14ac:dyDescent="0.2">
      <c r="A10" s="192">
        <v>111</v>
      </c>
      <c r="B10" s="192"/>
      <c r="C10" s="257">
        <v>614000</v>
      </c>
      <c r="D10" s="258" t="s">
        <v>445</v>
      </c>
      <c r="E10" s="396"/>
      <c r="F10" s="396"/>
      <c r="G10" s="493"/>
      <c r="H10" s="396"/>
      <c r="I10" s="493"/>
      <c r="J10" s="493"/>
      <c r="K10" s="493"/>
    </row>
    <row r="11" spans="1:12" x14ac:dyDescent="0.2">
      <c r="A11" s="192">
        <v>111</v>
      </c>
      <c r="B11" s="192"/>
      <c r="C11" s="257">
        <v>614000</v>
      </c>
      <c r="D11" s="258" t="s">
        <v>515</v>
      </c>
      <c r="E11" s="396">
        <v>1000</v>
      </c>
      <c r="F11" s="396"/>
      <c r="G11" s="493"/>
      <c r="H11" s="396"/>
      <c r="I11" s="493"/>
      <c r="J11" s="493"/>
      <c r="K11" s="493"/>
    </row>
    <row r="12" spans="1:12" x14ac:dyDescent="0.2">
      <c r="A12" s="192">
        <v>41</v>
      </c>
      <c r="B12" s="192"/>
      <c r="C12" s="256">
        <v>614000</v>
      </c>
      <c r="D12" s="255" t="s">
        <v>42</v>
      </c>
      <c r="E12" s="396">
        <v>7200</v>
      </c>
      <c r="F12" s="396">
        <v>10029.5</v>
      </c>
      <c r="G12" s="493">
        <v>7000</v>
      </c>
      <c r="H12" s="396">
        <v>7000</v>
      </c>
      <c r="I12" s="493">
        <v>12600</v>
      </c>
      <c r="J12" s="493">
        <v>7000</v>
      </c>
      <c r="K12" s="493">
        <v>7000</v>
      </c>
      <c r="L12" s="575"/>
    </row>
    <row r="13" spans="1:12" x14ac:dyDescent="0.2">
      <c r="A13" s="202"/>
      <c r="B13" s="202"/>
      <c r="C13" s="259">
        <v>620</v>
      </c>
      <c r="D13" s="260" t="s">
        <v>43</v>
      </c>
      <c r="E13" s="197">
        <f t="shared" ref="E13:I13" si="2">SUM(E14:E41)</f>
        <v>44146.710000000014</v>
      </c>
      <c r="F13" s="394">
        <f t="shared" si="2"/>
        <v>50746.879999999997</v>
      </c>
      <c r="G13" s="198">
        <f t="shared" si="2"/>
        <v>61400</v>
      </c>
      <c r="H13" s="564">
        <f t="shared" si="2"/>
        <v>60750</v>
      </c>
      <c r="I13" s="500">
        <f t="shared" si="2"/>
        <v>66953</v>
      </c>
      <c r="J13" s="500">
        <f>SUM(J14:J41)</f>
        <v>64939</v>
      </c>
      <c r="K13" s="500">
        <f>SUM(K14:K41)</f>
        <v>64939</v>
      </c>
    </row>
    <row r="14" spans="1:12" x14ac:dyDescent="0.2">
      <c r="A14" s="192">
        <v>41</v>
      </c>
      <c r="B14" s="203"/>
      <c r="C14" s="263">
        <v>621.62300000000005</v>
      </c>
      <c r="D14" s="264" t="s">
        <v>201</v>
      </c>
      <c r="E14" s="396">
        <v>10571.23</v>
      </c>
      <c r="F14" s="396">
        <v>12517.56</v>
      </c>
      <c r="G14" s="493">
        <v>17000</v>
      </c>
      <c r="H14" s="396">
        <v>15885</v>
      </c>
      <c r="I14" s="493">
        <v>20530</v>
      </c>
      <c r="J14" s="493">
        <v>19914</v>
      </c>
      <c r="K14" s="493">
        <v>19914</v>
      </c>
      <c r="L14" s="575"/>
    </row>
    <row r="15" spans="1:12" x14ac:dyDescent="0.2">
      <c r="A15" s="192">
        <v>111</v>
      </c>
      <c r="B15" s="203"/>
      <c r="C15" s="263">
        <v>621.62300000000005</v>
      </c>
      <c r="D15" s="264" t="s">
        <v>201</v>
      </c>
      <c r="E15" s="396">
        <v>50</v>
      </c>
      <c r="F15" s="396"/>
      <c r="G15" s="493"/>
      <c r="H15" s="396"/>
      <c r="I15" s="493"/>
      <c r="J15" s="493"/>
      <c r="K15" s="493"/>
    </row>
    <row r="16" spans="1:12" x14ac:dyDescent="0.2">
      <c r="A16" s="201" t="s">
        <v>338</v>
      </c>
      <c r="B16" s="203"/>
      <c r="C16" s="263">
        <v>621.62300000000005</v>
      </c>
      <c r="D16" s="264" t="s">
        <v>201</v>
      </c>
      <c r="E16" s="396">
        <v>144.84</v>
      </c>
      <c r="F16" s="396"/>
      <c r="G16" s="493"/>
      <c r="H16" s="396"/>
      <c r="I16" s="493"/>
      <c r="J16" s="493"/>
      <c r="K16" s="493"/>
    </row>
    <row r="17" spans="1:12" x14ac:dyDescent="0.2">
      <c r="A17" s="201" t="s">
        <v>350</v>
      </c>
      <c r="B17" s="203"/>
      <c r="C17" s="263">
        <v>621.62300000000005</v>
      </c>
      <c r="D17" s="264" t="s">
        <v>201</v>
      </c>
      <c r="E17" s="396">
        <v>25.56</v>
      </c>
      <c r="F17" s="396"/>
      <c r="G17" s="493"/>
      <c r="H17" s="396"/>
      <c r="I17" s="493"/>
      <c r="J17" s="493"/>
      <c r="K17" s="493"/>
    </row>
    <row r="18" spans="1:12" x14ac:dyDescent="0.2">
      <c r="A18" s="192">
        <v>41</v>
      </c>
      <c r="B18" s="203"/>
      <c r="C18" s="256">
        <v>625001</v>
      </c>
      <c r="D18" s="264" t="s">
        <v>175</v>
      </c>
      <c r="E18" s="396">
        <v>1830.34</v>
      </c>
      <c r="F18" s="396">
        <v>2147.7600000000002</v>
      </c>
      <c r="G18" s="493">
        <v>2700</v>
      </c>
      <c r="H18" s="396">
        <v>2511</v>
      </c>
      <c r="I18" s="493">
        <v>2530</v>
      </c>
      <c r="J18" s="493">
        <v>2451</v>
      </c>
      <c r="K18" s="493">
        <v>2451</v>
      </c>
      <c r="L18" s="575"/>
    </row>
    <row r="19" spans="1:12" x14ac:dyDescent="0.2">
      <c r="A19" s="192">
        <v>111</v>
      </c>
      <c r="B19" s="203"/>
      <c r="C19" s="256">
        <v>625001</v>
      </c>
      <c r="D19" s="264" t="s">
        <v>175</v>
      </c>
      <c r="E19" s="396">
        <v>11</v>
      </c>
      <c r="F19" s="396"/>
      <c r="G19" s="493"/>
      <c r="H19" s="396"/>
      <c r="I19" s="493"/>
      <c r="J19" s="493"/>
      <c r="K19" s="493"/>
    </row>
    <row r="20" spans="1:12" x14ac:dyDescent="0.2">
      <c r="A20" s="201" t="s">
        <v>338</v>
      </c>
      <c r="B20" s="203"/>
      <c r="C20" s="256">
        <v>625001</v>
      </c>
      <c r="D20" s="264" t="s">
        <v>175</v>
      </c>
      <c r="E20" s="396">
        <v>20.28</v>
      </c>
      <c r="F20" s="396"/>
      <c r="G20" s="493"/>
      <c r="H20" s="396"/>
      <c r="I20" s="493"/>
      <c r="J20" s="493"/>
      <c r="K20" s="493"/>
    </row>
    <row r="21" spans="1:12" x14ac:dyDescent="0.2">
      <c r="A21" s="201" t="s">
        <v>350</v>
      </c>
      <c r="B21" s="203"/>
      <c r="C21" s="256">
        <v>625001</v>
      </c>
      <c r="D21" s="264" t="s">
        <v>175</v>
      </c>
      <c r="E21" s="396">
        <v>3.6</v>
      </c>
      <c r="F21" s="396"/>
      <c r="G21" s="493"/>
      <c r="H21" s="396"/>
      <c r="I21" s="493"/>
      <c r="J21" s="493"/>
      <c r="K21" s="493"/>
    </row>
    <row r="22" spans="1:12" x14ac:dyDescent="0.2">
      <c r="A22" s="192">
        <v>41</v>
      </c>
      <c r="B22" s="203"/>
      <c r="C22" s="256">
        <v>625002</v>
      </c>
      <c r="D22" s="264" t="s">
        <v>174</v>
      </c>
      <c r="E22" s="396">
        <v>20020.03</v>
      </c>
      <c r="F22" s="396">
        <v>23258.02</v>
      </c>
      <c r="G22" s="493">
        <v>24000</v>
      </c>
      <c r="H22" s="396">
        <v>27236</v>
      </c>
      <c r="I22" s="493">
        <v>26128</v>
      </c>
      <c r="J22" s="493">
        <v>25344</v>
      </c>
      <c r="K22" s="493">
        <v>25344</v>
      </c>
      <c r="L22" s="575"/>
    </row>
    <row r="23" spans="1:12" x14ac:dyDescent="0.2">
      <c r="A23" s="192">
        <v>111</v>
      </c>
      <c r="B23" s="203"/>
      <c r="C23" s="256">
        <v>625002</v>
      </c>
      <c r="D23" s="264" t="s">
        <v>174</v>
      </c>
      <c r="E23" s="396">
        <v>70</v>
      </c>
      <c r="F23" s="396"/>
      <c r="G23" s="493"/>
      <c r="H23" s="396"/>
      <c r="I23" s="493"/>
      <c r="J23" s="493"/>
      <c r="K23" s="493"/>
    </row>
    <row r="24" spans="1:12" x14ac:dyDescent="0.2">
      <c r="A24" s="201" t="s">
        <v>338</v>
      </c>
      <c r="B24" s="203"/>
      <c r="C24" s="256">
        <v>625002</v>
      </c>
      <c r="D24" s="264" t="s">
        <v>174</v>
      </c>
      <c r="E24" s="396">
        <v>202.8</v>
      </c>
      <c r="F24" s="396"/>
      <c r="G24" s="493"/>
      <c r="H24" s="396"/>
      <c r="I24" s="493"/>
      <c r="J24" s="493"/>
      <c r="K24" s="493"/>
    </row>
    <row r="25" spans="1:12" x14ac:dyDescent="0.2">
      <c r="A25" s="201" t="s">
        <v>350</v>
      </c>
      <c r="B25" s="203"/>
      <c r="C25" s="256">
        <v>625002</v>
      </c>
      <c r="D25" s="264" t="s">
        <v>174</v>
      </c>
      <c r="E25" s="396">
        <v>35.76</v>
      </c>
      <c r="F25" s="396"/>
      <c r="G25" s="493"/>
      <c r="H25" s="396"/>
      <c r="I25" s="493"/>
      <c r="J25" s="493"/>
      <c r="K25" s="493"/>
    </row>
    <row r="26" spans="1:12" x14ac:dyDescent="0.2">
      <c r="A26" s="192">
        <v>41</v>
      </c>
      <c r="B26" s="203"/>
      <c r="C26" s="256">
        <v>625003</v>
      </c>
      <c r="D26" s="262" t="s">
        <v>275</v>
      </c>
      <c r="E26" s="396">
        <v>1150.83</v>
      </c>
      <c r="F26" s="396">
        <v>1347.79</v>
      </c>
      <c r="G26" s="493">
        <v>2000</v>
      </c>
      <c r="H26" s="396">
        <v>1557</v>
      </c>
      <c r="I26" s="493">
        <v>1494</v>
      </c>
      <c r="J26" s="493">
        <v>1449</v>
      </c>
      <c r="K26" s="493">
        <v>1449</v>
      </c>
      <c r="L26" s="575"/>
    </row>
    <row r="27" spans="1:12" x14ac:dyDescent="0.2">
      <c r="A27" s="192">
        <v>111</v>
      </c>
      <c r="B27" s="203"/>
      <c r="C27" s="256">
        <v>625003</v>
      </c>
      <c r="D27" s="262" t="s">
        <v>275</v>
      </c>
      <c r="E27" s="396">
        <v>4</v>
      </c>
      <c r="F27" s="396"/>
      <c r="G27" s="493"/>
      <c r="H27" s="396"/>
      <c r="I27" s="493"/>
      <c r="J27" s="493"/>
      <c r="K27" s="493"/>
    </row>
    <row r="28" spans="1:12" x14ac:dyDescent="0.2">
      <c r="A28" s="201" t="s">
        <v>338</v>
      </c>
      <c r="B28" s="203"/>
      <c r="C28" s="256">
        <v>625003</v>
      </c>
      <c r="D28" s="262" t="s">
        <v>275</v>
      </c>
      <c r="E28" s="396">
        <v>11.58</v>
      </c>
      <c r="F28" s="396"/>
      <c r="G28" s="493"/>
      <c r="H28" s="396"/>
      <c r="I28" s="493"/>
      <c r="J28" s="493"/>
      <c r="K28" s="493"/>
    </row>
    <row r="29" spans="1:12" x14ac:dyDescent="0.2">
      <c r="A29" s="201" t="s">
        <v>350</v>
      </c>
      <c r="B29" s="203"/>
      <c r="C29" s="256">
        <v>625003</v>
      </c>
      <c r="D29" s="262" t="s">
        <v>275</v>
      </c>
      <c r="E29" s="396">
        <v>2.04</v>
      </c>
      <c r="F29" s="396"/>
      <c r="G29" s="493"/>
      <c r="H29" s="396"/>
      <c r="I29" s="493"/>
      <c r="J29" s="493"/>
      <c r="K29" s="493"/>
    </row>
    <row r="30" spans="1:12" x14ac:dyDescent="0.2">
      <c r="A30" s="192">
        <v>41</v>
      </c>
      <c r="B30" s="203"/>
      <c r="C30" s="256">
        <v>625004</v>
      </c>
      <c r="D30" s="262" t="s">
        <v>276</v>
      </c>
      <c r="E30" s="396">
        <v>2204</v>
      </c>
      <c r="F30" s="396">
        <v>2606.48</v>
      </c>
      <c r="G30" s="493">
        <v>5300</v>
      </c>
      <c r="H30" s="396">
        <v>3142</v>
      </c>
      <c r="I30" s="493">
        <v>5599</v>
      </c>
      <c r="J30" s="493">
        <v>5431</v>
      </c>
      <c r="K30" s="493">
        <v>5431</v>
      </c>
      <c r="L30" s="575"/>
    </row>
    <row r="31" spans="1:12" x14ac:dyDescent="0.2">
      <c r="A31" s="192">
        <v>111</v>
      </c>
      <c r="B31" s="203"/>
      <c r="C31" s="256">
        <v>625004</v>
      </c>
      <c r="D31" s="262" t="s">
        <v>276</v>
      </c>
      <c r="E31" s="396">
        <v>15</v>
      </c>
      <c r="F31" s="396"/>
      <c r="G31" s="493"/>
      <c r="H31" s="396"/>
      <c r="I31" s="493"/>
      <c r="J31" s="493"/>
      <c r="K31" s="493"/>
    </row>
    <row r="32" spans="1:12" x14ac:dyDescent="0.2">
      <c r="A32" s="201" t="s">
        <v>338</v>
      </c>
      <c r="B32" s="203"/>
      <c r="C32" s="256">
        <v>625004</v>
      </c>
      <c r="D32" s="262" t="s">
        <v>276</v>
      </c>
      <c r="E32" s="396">
        <v>43.44</v>
      </c>
      <c r="F32" s="396"/>
      <c r="G32" s="493"/>
      <c r="H32" s="477"/>
      <c r="I32" s="493"/>
      <c r="J32" s="493"/>
      <c r="K32" s="493"/>
    </row>
    <row r="33" spans="1:13" x14ac:dyDescent="0.2">
      <c r="A33" s="201" t="s">
        <v>350</v>
      </c>
      <c r="B33" s="203"/>
      <c r="C33" s="256">
        <v>625004</v>
      </c>
      <c r="D33" s="262" t="s">
        <v>276</v>
      </c>
      <c r="E33" s="396">
        <v>7.68</v>
      </c>
      <c r="F33" s="396"/>
      <c r="G33" s="493"/>
      <c r="H33" s="396"/>
      <c r="I33" s="493"/>
      <c r="J33" s="493"/>
      <c r="K33" s="493"/>
    </row>
    <row r="34" spans="1:13" x14ac:dyDescent="0.2">
      <c r="A34" s="192">
        <v>41</v>
      </c>
      <c r="B34" s="203"/>
      <c r="C34" s="256">
        <v>625005</v>
      </c>
      <c r="D34" s="262" t="s">
        <v>277</v>
      </c>
      <c r="E34" s="396">
        <v>804.7</v>
      </c>
      <c r="F34" s="396">
        <v>981.88</v>
      </c>
      <c r="G34" s="493">
        <v>2000</v>
      </c>
      <c r="H34" s="396">
        <v>1175</v>
      </c>
      <c r="I34" s="493">
        <v>1807</v>
      </c>
      <c r="J34" s="493">
        <v>1751</v>
      </c>
      <c r="K34" s="493">
        <v>1751</v>
      </c>
      <c r="L34" s="575"/>
    </row>
    <row r="35" spans="1:13" x14ac:dyDescent="0.2">
      <c r="A35" s="192">
        <v>111</v>
      </c>
      <c r="B35" s="203"/>
      <c r="C35" s="256">
        <v>625005</v>
      </c>
      <c r="D35" s="262" t="s">
        <v>277</v>
      </c>
      <c r="E35" s="396">
        <v>5</v>
      </c>
      <c r="F35" s="396"/>
      <c r="G35" s="493"/>
      <c r="H35" s="396"/>
      <c r="I35" s="493"/>
      <c r="J35" s="493"/>
      <c r="K35" s="493"/>
    </row>
    <row r="36" spans="1:13" x14ac:dyDescent="0.2">
      <c r="A36" s="201" t="s">
        <v>338</v>
      </c>
      <c r="B36" s="203"/>
      <c r="C36" s="256">
        <v>625005</v>
      </c>
      <c r="D36" s="262" t="s">
        <v>277</v>
      </c>
      <c r="E36" s="396">
        <v>14.4</v>
      </c>
      <c r="F36" s="396"/>
      <c r="G36" s="493"/>
      <c r="H36" s="396"/>
      <c r="I36" s="493"/>
      <c r="J36" s="493"/>
      <c r="K36" s="493"/>
    </row>
    <row r="37" spans="1:13" x14ac:dyDescent="0.2">
      <c r="A37" s="201" t="s">
        <v>350</v>
      </c>
      <c r="B37" s="203"/>
      <c r="C37" s="256">
        <v>625005</v>
      </c>
      <c r="D37" s="262" t="s">
        <v>277</v>
      </c>
      <c r="E37" s="396">
        <v>2.5499999999999998</v>
      </c>
      <c r="F37" s="396"/>
      <c r="G37" s="493"/>
      <c r="H37" s="396"/>
      <c r="I37" s="493"/>
      <c r="J37" s="493"/>
      <c r="K37" s="493"/>
    </row>
    <row r="38" spans="1:13" x14ac:dyDescent="0.2">
      <c r="A38" s="192">
        <v>41</v>
      </c>
      <c r="B38" s="203"/>
      <c r="C38" s="256">
        <v>625007</v>
      </c>
      <c r="D38" s="262" t="s">
        <v>181</v>
      </c>
      <c r="E38" s="396">
        <v>6791.36</v>
      </c>
      <c r="F38" s="396">
        <v>7887.39</v>
      </c>
      <c r="G38" s="493">
        <v>8400</v>
      </c>
      <c r="H38" s="396">
        <v>9244</v>
      </c>
      <c r="I38" s="493">
        <v>8865</v>
      </c>
      <c r="J38" s="493">
        <v>8599</v>
      </c>
      <c r="K38" s="493">
        <v>8599</v>
      </c>
      <c r="L38" s="575"/>
    </row>
    <row r="39" spans="1:13" x14ac:dyDescent="0.2">
      <c r="A39" s="192">
        <v>111</v>
      </c>
      <c r="B39" s="203"/>
      <c r="C39" s="256">
        <v>625007</v>
      </c>
      <c r="D39" s="262" t="s">
        <v>181</v>
      </c>
      <c r="E39" s="396">
        <v>23.75</v>
      </c>
      <c r="F39" s="396"/>
      <c r="G39" s="493"/>
      <c r="H39" s="396"/>
      <c r="I39" s="493"/>
      <c r="J39" s="493"/>
      <c r="K39" s="493"/>
    </row>
    <row r="40" spans="1:13" x14ac:dyDescent="0.2">
      <c r="A40" s="201" t="s">
        <v>338</v>
      </c>
      <c r="B40" s="203"/>
      <c r="C40" s="256">
        <v>625007</v>
      </c>
      <c r="D40" s="262" t="s">
        <v>181</v>
      </c>
      <c r="E40" s="396">
        <v>68.819999999999993</v>
      </c>
      <c r="F40" s="396"/>
      <c r="G40" s="61"/>
      <c r="H40" s="396"/>
      <c r="I40" s="493"/>
      <c r="J40" s="493"/>
      <c r="K40" s="493"/>
    </row>
    <row r="41" spans="1:13" x14ac:dyDescent="0.2">
      <c r="A41" s="201" t="s">
        <v>350</v>
      </c>
      <c r="B41" s="203"/>
      <c r="C41" s="256">
        <v>625007</v>
      </c>
      <c r="D41" s="262" t="s">
        <v>181</v>
      </c>
      <c r="E41" s="396">
        <v>12.12</v>
      </c>
      <c r="F41" s="396"/>
      <c r="G41" s="61"/>
      <c r="H41" s="396"/>
      <c r="I41" s="493"/>
      <c r="J41" s="493"/>
      <c r="K41" s="493"/>
    </row>
    <row r="42" spans="1:13" ht="12.75" customHeight="1" x14ac:dyDescent="0.2">
      <c r="A42" s="206"/>
      <c r="B42" s="206"/>
      <c r="C42" s="265">
        <v>630</v>
      </c>
      <c r="D42" s="266" t="s">
        <v>93</v>
      </c>
      <c r="E42" s="207">
        <f t="shared" ref="E42:K42" si="3">E43+E45+E53+E60+E65+E70+E72+E87</f>
        <v>104160.56999999999</v>
      </c>
      <c r="F42" s="397">
        <f t="shared" si="3"/>
        <v>123474.62999999999</v>
      </c>
      <c r="G42" s="208">
        <f t="shared" si="3"/>
        <v>118566</v>
      </c>
      <c r="H42" s="474">
        <f t="shared" si="3"/>
        <v>106556</v>
      </c>
      <c r="I42" s="501">
        <f t="shared" si="3"/>
        <v>109744</v>
      </c>
      <c r="J42" s="501">
        <f t="shared" si="3"/>
        <v>106348</v>
      </c>
      <c r="K42" s="501">
        <f t="shared" si="3"/>
        <v>106348</v>
      </c>
    </row>
    <row r="43" spans="1:13" ht="15" customHeight="1" x14ac:dyDescent="0.2">
      <c r="A43" s="210"/>
      <c r="B43" s="209" t="s">
        <v>50</v>
      </c>
      <c r="C43" s="387">
        <v>631</v>
      </c>
      <c r="D43" s="388" t="s">
        <v>51</v>
      </c>
      <c r="E43" s="197">
        <f>E44</f>
        <v>10.8</v>
      </c>
      <c r="F43" s="394">
        <f t="shared" ref="F43:K43" si="4">SUM(F44)</f>
        <v>71.2</v>
      </c>
      <c r="G43" s="198">
        <f t="shared" si="4"/>
        <v>200</v>
      </c>
      <c r="H43" s="401">
        <f t="shared" si="4"/>
        <v>200</v>
      </c>
      <c r="I43" s="500">
        <f t="shared" si="4"/>
        <v>300</v>
      </c>
      <c r="J43" s="500">
        <f t="shared" si="4"/>
        <v>300</v>
      </c>
      <c r="K43" s="500">
        <f t="shared" si="4"/>
        <v>300</v>
      </c>
    </row>
    <row r="44" spans="1:13" x14ac:dyDescent="0.2">
      <c r="A44" s="204">
        <v>41</v>
      </c>
      <c r="B44" s="209"/>
      <c r="C44" s="256">
        <v>631001</v>
      </c>
      <c r="D44" s="264" t="s">
        <v>102</v>
      </c>
      <c r="E44" s="200">
        <v>10.8</v>
      </c>
      <c r="F44" s="395">
        <v>71.2</v>
      </c>
      <c r="G44" s="61">
        <v>200</v>
      </c>
      <c r="H44" s="396">
        <v>200</v>
      </c>
      <c r="I44" s="493">
        <v>300</v>
      </c>
      <c r="J44" s="493">
        <v>300</v>
      </c>
      <c r="K44" s="493">
        <v>300</v>
      </c>
    </row>
    <row r="45" spans="1:13" ht="13.5" customHeight="1" x14ac:dyDescent="0.2">
      <c r="A45" s="210"/>
      <c r="B45" s="210"/>
      <c r="C45" s="387">
        <v>632</v>
      </c>
      <c r="D45" s="254" t="s">
        <v>52</v>
      </c>
      <c r="E45" s="197">
        <f t="shared" ref="E45:K45" si="5">SUM(E46:E52)</f>
        <v>12935.47</v>
      </c>
      <c r="F45" s="394">
        <f t="shared" si="5"/>
        <v>22871.559999999994</v>
      </c>
      <c r="G45" s="198">
        <f t="shared" si="5"/>
        <v>18300</v>
      </c>
      <c r="H45" s="401">
        <f t="shared" si="5"/>
        <v>9706</v>
      </c>
      <c r="I45" s="500">
        <f t="shared" si="5"/>
        <v>10712</v>
      </c>
      <c r="J45" s="500">
        <f t="shared" si="5"/>
        <v>10712</v>
      </c>
      <c r="K45" s="500">
        <f t="shared" si="5"/>
        <v>10712</v>
      </c>
    </row>
    <row r="46" spans="1:13" ht="12" customHeight="1" x14ac:dyDescent="0.2">
      <c r="A46" s="204">
        <v>41</v>
      </c>
      <c r="B46" s="192"/>
      <c r="C46" s="267">
        <v>632001</v>
      </c>
      <c r="D46" s="268" t="s">
        <v>103</v>
      </c>
      <c r="E46" s="460">
        <v>2625.89</v>
      </c>
      <c r="F46" s="460">
        <v>1908.37</v>
      </c>
      <c r="G46" s="502">
        <v>12000</v>
      </c>
      <c r="H46" s="460">
        <v>150</v>
      </c>
      <c r="I46" s="502">
        <v>4000</v>
      </c>
      <c r="J46" s="502">
        <v>4000</v>
      </c>
      <c r="K46" s="502">
        <v>4000</v>
      </c>
      <c r="L46" s="576"/>
      <c r="M46" s="486"/>
    </row>
    <row r="47" spans="1:13" ht="12" customHeight="1" x14ac:dyDescent="0.2">
      <c r="A47" s="204">
        <v>111</v>
      </c>
      <c r="B47" s="192"/>
      <c r="C47" s="267">
        <v>632001</v>
      </c>
      <c r="D47" s="272" t="s">
        <v>802</v>
      </c>
      <c r="E47" s="460"/>
      <c r="F47" s="460"/>
      <c r="G47" s="502"/>
      <c r="H47" s="460">
        <v>3231</v>
      </c>
      <c r="I47" s="502"/>
      <c r="J47" s="502"/>
      <c r="K47" s="502"/>
    </row>
    <row r="48" spans="1:13" x14ac:dyDescent="0.2">
      <c r="A48" s="204">
        <v>41</v>
      </c>
      <c r="B48" s="192"/>
      <c r="C48" s="267">
        <v>632001</v>
      </c>
      <c r="D48" s="268" t="s">
        <v>104</v>
      </c>
      <c r="E48" s="460">
        <v>4468.12</v>
      </c>
      <c r="F48" s="460">
        <v>3617.85</v>
      </c>
      <c r="G48" s="491"/>
      <c r="H48" s="460">
        <v>405</v>
      </c>
      <c r="I48" s="491">
        <v>500</v>
      </c>
      <c r="J48" s="491">
        <v>500</v>
      </c>
      <c r="K48" s="491">
        <v>500</v>
      </c>
    </row>
    <row r="49" spans="1:12" x14ac:dyDescent="0.2">
      <c r="A49" s="204">
        <v>111</v>
      </c>
      <c r="B49" s="192"/>
      <c r="C49" s="267">
        <v>632001</v>
      </c>
      <c r="D49" s="272" t="s">
        <v>562</v>
      </c>
      <c r="E49" s="460"/>
      <c r="F49" s="460">
        <v>12081.55</v>
      </c>
      <c r="G49" s="491"/>
      <c r="H49" s="460"/>
      <c r="I49" s="491"/>
      <c r="J49" s="491"/>
      <c r="K49" s="491"/>
    </row>
    <row r="50" spans="1:12" x14ac:dyDescent="0.2">
      <c r="A50" s="204">
        <v>41</v>
      </c>
      <c r="B50" s="192"/>
      <c r="C50" s="267">
        <v>632002</v>
      </c>
      <c r="D50" s="268" t="s">
        <v>53</v>
      </c>
      <c r="E50" s="460">
        <v>129.81</v>
      </c>
      <c r="F50" s="460">
        <v>135.85</v>
      </c>
      <c r="G50" s="491">
        <v>400</v>
      </c>
      <c r="H50" s="460">
        <v>400</v>
      </c>
      <c r="I50" s="491">
        <v>412</v>
      </c>
      <c r="J50" s="491">
        <v>412</v>
      </c>
      <c r="K50" s="491">
        <v>412</v>
      </c>
    </row>
    <row r="51" spans="1:12" ht="12.75" customHeight="1" x14ac:dyDescent="0.2">
      <c r="A51" s="204">
        <v>41</v>
      </c>
      <c r="B51" s="192"/>
      <c r="C51" s="267">
        <v>632005</v>
      </c>
      <c r="D51" s="268" t="s">
        <v>105</v>
      </c>
      <c r="E51" s="460">
        <v>3995.1</v>
      </c>
      <c r="F51" s="460">
        <v>3604.14</v>
      </c>
      <c r="G51" s="491">
        <v>4100</v>
      </c>
      <c r="H51" s="460">
        <v>3520</v>
      </c>
      <c r="I51" s="491">
        <v>3800</v>
      </c>
      <c r="J51" s="491">
        <v>3800</v>
      </c>
      <c r="K51" s="491">
        <v>3800</v>
      </c>
      <c r="L51" s="576"/>
    </row>
    <row r="52" spans="1:12" x14ac:dyDescent="0.2">
      <c r="A52" s="204">
        <v>41</v>
      </c>
      <c r="B52" s="203"/>
      <c r="C52" s="256">
        <v>632003</v>
      </c>
      <c r="D52" s="255" t="s">
        <v>106</v>
      </c>
      <c r="E52" s="460">
        <v>1716.55</v>
      </c>
      <c r="F52" s="460">
        <v>1523.8</v>
      </c>
      <c r="G52" s="491">
        <v>1800</v>
      </c>
      <c r="H52" s="455">
        <v>2000</v>
      </c>
      <c r="I52" s="491">
        <v>2000</v>
      </c>
      <c r="J52" s="491">
        <v>2000</v>
      </c>
      <c r="K52" s="491">
        <v>2000</v>
      </c>
    </row>
    <row r="53" spans="1:12" x14ac:dyDescent="0.2">
      <c r="A53" s="211"/>
      <c r="B53" s="211"/>
      <c r="C53" s="387">
        <v>633</v>
      </c>
      <c r="D53" s="388" t="s">
        <v>87</v>
      </c>
      <c r="E53" s="197">
        <f t="shared" ref="E53:K53" si="6">SUM(E54:E59)</f>
        <v>9919.3700000000008</v>
      </c>
      <c r="F53" s="394">
        <f t="shared" si="6"/>
        <v>10438.89</v>
      </c>
      <c r="G53" s="198">
        <f t="shared" si="6"/>
        <v>9300</v>
      </c>
      <c r="H53" s="401">
        <f t="shared" si="6"/>
        <v>10196</v>
      </c>
      <c r="I53" s="500">
        <f t="shared" si="6"/>
        <v>9820</v>
      </c>
      <c r="J53" s="500">
        <f t="shared" si="6"/>
        <v>10020</v>
      </c>
      <c r="K53" s="500">
        <f t="shared" si="6"/>
        <v>10020</v>
      </c>
    </row>
    <row r="54" spans="1:12" ht="13.5" customHeight="1" x14ac:dyDescent="0.2">
      <c r="A54" s="204">
        <v>41</v>
      </c>
      <c r="B54" s="192"/>
      <c r="C54" s="257" t="s">
        <v>381</v>
      </c>
      <c r="D54" s="258" t="s">
        <v>55</v>
      </c>
      <c r="E54" s="396">
        <v>2298.63</v>
      </c>
      <c r="F54" s="396">
        <v>2217.15</v>
      </c>
      <c r="G54" s="492">
        <v>2300</v>
      </c>
      <c r="H54" s="396">
        <v>2800</v>
      </c>
      <c r="I54" s="492">
        <v>2800</v>
      </c>
      <c r="J54" s="492">
        <v>3000</v>
      </c>
      <c r="K54" s="492">
        <v>3000</v>
      </c>
    </row>
    <row r="55" spans="1:12" ht="12.75" customHeight="1" x14ac:dyDescent="0.2">
      <c r="A55" s="204">
        <v>41</v>
      </c>
      <c r="B55" s="192"/>
      <c r="C55" s="257" t="s">
        <v>210</v>
      </c>
      <c r="D55" s="258" t="s">
        <v>203</v>
      </c>
      <c r="E55" s="396">
        <v>2533.5</v>
      </c>
      <c r="F55" s="396">
        <v>3104.37</v>
      </c>
      <c r="G55" s="492">
        <v>2500</v>
      </c>
      <c r="H55" s="396">
        <v>2420</v>
      </c>
      <c r="I55" s="492">
        <v>2500</v>
      </c>
      <c r="J55" s="492">
        <v>2500</v>
      </c>
      <c r="K55" s="492">
        <v>2500</v>
      </c>
    </row>
    <row r="56" spans="1:12" ht="13.5" customHeight="1" x14ac:dyDescent="0.2">
      <c r="A56" s="204">
        <v>41</v>
      </c>
      <c r="B56" s="192"/>
      <c r="C56" s="257" t="s">
        <v>209</v>
      </c>
      <c r="D56" s="255" t="s">
        <v>107</v>
      </c>
      <c r="E56" s="396">
        <v>445.02</v>
      </c>
      <c r="F56" s="396">
        <v>464.58</v>
      </c>
      <c r="G56" s="492">
        <v>400</v>
      </c>
      <c r="H56" s="396">
        <v>410</v>
      </c>
      <c r="I56" s="492">
        <v>420</v>
      </c>
      <c r="J56" s="492">
        <v>420</v>
      </c>
      <c r="K56" s="492">
        <v>420</v>
      </c>
    </row>
    <row r="57" spans="1:12" x14ac:dyDescent="0.2">
      <c r="A57" s="204">
        <v>41</v>
      </c>
      <c r="B57" s="192"/>
      <c r="C57" s="256">
        <v>633009</v>
      </c>
      <c r="D57" s="255" t="s">
        <v>56</v>
      </c>
      <c r="E57" s="396">
        <v>1148.76</v>
      </c>
      <c r="F57" s="396">
        <v>1203.26</v>
      </c>
      <c r="G57" s="492">
        <v>1100</v>
      </c>
      <c r="H57" s="396">
        <v>911</v>
      </c>
      <c r="I57" s="492">
        <v>1100</v>
      </c>
      <c r="J57" s="492">
        <v>1100</v>
      </c>
      <c r="K57" s="492">
        <v>1100</v>
      </c>
    </row>
    <row r="58" spans="1:12" ht="12" customHeight="1" x14ac:dyDescent="0.2">
      <c r="A58" s="204">
        <v>41</v>
      </c>
      <c r="B58" s="192"/>
      <c r="C58" s="256">
        <v>633016</v>
      </c>
      <c r="D58" s="255" t="s">
        <v>57</v>
      </c>
      <c r="E58" s="396">
        <v>2883.18</v>
      </c>
      <c r="F58" s="396">
        <v>2823.23</v>
      </c>
      <c r="G58" s="492">
        <v>3000</v>
      </c>
      <c r="H58" s="396">
        <v>3000</v>
      </c>
      <c r="I58" s="492">
        <v>3000</v>
      </c>
      <c r="J58" s="492">
        <v>3000</v>
      </c>
      <c r="K58" s="492">
        <v>3000</v>
      </c>
    </row>
    <row r="59" spans="1:12" x14ac:dyDescent="0.2">
      <c r="A59" s="204">
        <v>111</v>
      </c>
      <c r="B59" s="192"/>
      <c r="C59" s="256">
        <v>633006</v>
      </c>
      <c r="D59" s="255" t="s">
        <v>191</v>
      </c>
      <c r="E59" s="396">
        <v>610.28</v>
      </c>
      <c r="F59" s="396">
        <v>626.29999999999995</v>
      </c>
      <c r="G59" s="61"/>
      <c r="H59" s="396">
        <v>655</v>
      </c>
      <c r="I59" s="493"/>
      <c r="J59" s="493"/>
      <c r="K59" s="493"/>
    </row>
    <row r="60" spans="1:12" x14ac:dyDescent="0.2">
      <c r="A60" s="211"/>
      <c r="B60" s="211"/>
      <c r="C60" s="387">
        <v>634</v>
      </c>
      <c r="D60" s="270" t="s">
        <v>58</v>
      </c>
      <c r="E60" s="197">
        <f t="shared" ref="E60:J60" si="7">SUM(E61:E64)</f>
        <v>671.41</v>
      </c>
      <c r="F60" s="394">
        <f t="shared" si="7"/>
        <v>740.81</v>
      </c>
      <c r="G60" s="198">
        <f t="shared" si="7"/>
        <v>930</v>
      </c>
      <c r="H60" s="401">
        <f t="shared" si="7"/>
        <v>992</v>
      </c>
      <c r="I60" s="500">
        <f t="shared" si="7"/>
        <v>1040</v>
      </c>
      <c r="J60" s="500">
        <f t="shared" si="7"/>
        <v>1040</v>
      </c>
      <c r="K60" s="500">
        <f>SUM(K61:K64)</f>
        <v>1040</v>
      </c>
    </row>
    <row r="61" spans="1:12" x14ac:dyDescent="0.2">
      <c r="A61" s="204">
        <v>41</v>
      </c>
      <c r="B61" s="192"/>
      <c r="C61" s="256">
        <v>634001</v>
      </c>
      <c r="D61" s="255" t="s">
        <v>108</v>
      </c>
      <c r="E61" s="396">
        <v>72.5</v>
      </c>
      <c r="F61" s="396">
        <v>155.25</v>
      </c>
      <c r="G61" s="492">
        <v>200</v>
      </c>
      <c r="H61" s="396">
        <v>105</v>
      </c>
      <c r="I61" s="492">
        <v>150</v>
      </c>
      <c r="J61" s="492">
        <v>150</v>
      </c>
      <c r="K61" s="492">
        <v>150</v>
      </c>
      <c r="L61" s="575"/>
    </row>
    <row r="62" spans="1:12" x14ac:dyDescent="0.2">
      <c r="A62" s="204">
        <v>41</v>
      </c>
      <c r="B62" s="192"/>
      <c r="C62" s="256">
        <v>634002</v>
      </c>
      <c r="D62" s="255" t="s">
        <v>109</v>
      </c>
      <c r="E62" s="396">
        <v>141</v>
      </c>
      <c r="F62" s="396">
        <v>90</v>
      </c>
      <c r="G62" s="492">
        <v>200</v>
      </c>
      <c r="H62" s="396">
        <v>200</v>
      </c>
      <c r="I62" s="492">
        <v>200</v>
      </c>
      <c r="J62" s="492">
        <v>200</v>
      </c>
      <c r="K62" s="492">
        <v>200</v>
      </c>
    </row>
    <row r="63" spans="1:12" x14ac:dyDescent="0.2">
      <c r="A63" s="204">
        <v>41</v>
      </c>
      <c r="B63" s="192"/>
      <c r="C63" s="256">
        <v>634003</v>
      </c>
      <c r="D63" s="255" t="s">
        <v>110</v>
      </c>
      <c r="E63" s="396">
        <v>376.11</v>
      </c>
      <c r="F63" s="396">
        <v>381.56</v>
      </c>
      <c r="G63" s="492">
        <v>400</v>
      </c>
      <c r="H63" s="396">
        <v>547</v>
      </c>
      <c r="I63" s="492">
        <v>550</v>
      </c>
      <c r="J63" s="492">
        <v>550</v>
      </c>
      <c r="K63" s="492">
        <v>550</v>
      </c>
    </row>
    <row r="64" spans="1:12" x14ac:dyDescent="0.2">
      <c r="A64" s="204">
        <v>41</v>
      </c>
      <c r="B64" s="192"/>
      <c r="C64" s="256">
        <v>634005</v>
      </c>
      <c r="D64" s="255" t="s">
        <v>59</v>
      </c>
      <c r="E64" s="396">
        <v>81.8</v>
      </c>
      <c r="F64" s="396">
        <v>114</v>
      </c>
      <c r="G64" s="492">
        <v>130</v>
      </c>
      <c r="H64" s="396">
        <v>140</v>
      </c>
      <c r="I64" s="492">
        <v>140</v>
      </c>
      <c r="J64" s="492">
        <v>140</v>
      </c>
      <c r="K64" s="492">
        <v>140</v>
      </c>
    </row>
    <row r="65" spans="1:11" x14ac:dyDescent="0.2">
      <c r="A65" s="211"/>
      <c r="B65" s="211"/>
      <c r="C65" s="389">
        <v>635</v>
      </c>
      <c r="D65" s="270" t="s">
        <v>60</v>
      </c>
      <c r="E65" s="197">
        <f t="shared" ref="E65:K65" si="8">SUM(E66:E69)</f>
        <v>28006.1</v>
      </c>
      <c r="F65" s="394">
        <f t="shared" si="8"/>
        <v>23117.42</v>
      </c>
      <c r="G65" s="198">
        <f t="shared" si="8"/>
        <v>13600</v>
      </c>
      <c r="H65" s="401">
        <f t="shared" si="8"/>
        <v>13600</v>
      </c>
      <c r="I65" s="500">
        <f t="shared" si="8"/>
        <v>16100</v>
      </c>
      <c r="J65" s="500">
        <f t="shared" si="8"/>
        <v>16100</v>
      </c>
      <c r="K65" s="500">
        <f t="shared" si="8"/>
        <v>16100</v>
      </c>
    </row>
    <row r="66" spans="1:11" x14ac:dyDescent="0.2">
      <c r="A66" s="204">
        <v>41</v>
      </c>
      <c r="B66" s="192"/>
      <c r="C66" s="256">
        <v>635002</v>
      </c>
      <c r="D66" s="255" t="s">
        <v>61</v>
      </c>
      <c r="E66" s="396">
        <v>7666.67</v>
      </c>
      <c r="F66" s="396">
        <v>5785.2</v>
      </c>
      <c r="G66" s="492">
        <v>8500</v>
      </c>
      <c r="H66" s="396">
        <v>7050</v>
      </c>
      <c r="I66" s="492">
        <v>8500</v>
      </c>
      <c r="J66" s="492">
        <v>8500</v>
      </c>
      <c r="K66" s="492">
        <v>8500</v>
      </c>
    </row>
    <row r="67" spans="1:11" x14ac:dyDescent="0.2">
      <c r="A67" s="204">
        <v>41</v>
      </c>
      <c r="B67" s="192"/>
      <c r="C67" s="256">
        <v>635004</v>
      </c>
      <c r="D67" s="255" t="s">
        <v>189</v>
      </c>
      <c r="E67" s="396">
        <v>677.88</v>
      </c>
      <c r="F67" s="396">
        <v>1174.98</v>
      </c>
      <c r="G67" s="492">
        <v>1300</v>
      </c>
      <c r="H67" s="396">
        <v>1200</v>
      </c>
      <c r="I67" s="492">
        <v>1300</v>
      </c>
      <c r="J67" s="492">
        <v>1300</v>
      </c>
      <c r="K67" s="492">
        <v>1300</v>
      </c>
    </row>
    <row r="68" spans="1:11" x14ac:dyDescent="0.2">
      <c r="A68" s="204">
        <v>41</v>
      </c>
      <c r="B68" s="192"/>
      <c r="C68" s="256">
        <v>635006</v>
      </c>
      <c r="D68" s="255" t="s">
        <v>88</v>
      </c>
      <c r="E68" s="396">
        <v>17877.75</v>
      </c>
      <c r="F68" s="396">
        <v>16157.24</v>
      </c>
      <c r="G68" s="492">
        <v>3300</v>
      </c>
      <c r="H68" s="396">
        <v>2300</v>
      </c>
      <c r="I68" s="492">
        <v>3300</v>
      </c>
      <c r="J68" s="492">
        <v>3300</v>
      </c>
      <c r="K68" s="492">
        <v>3300</v>
      </c>
    </row>
    <row r="69" spans="1:11" x14ac:dyDescent="0.2">
      <c r="A69" s="204">
        <v>41</v>
      </c>
      <c r="B69" s="192"/>
      <c r="C69" s="256">
        <v>635005</v>
      </c>
      <c r="D69" s="255" t="s">
        <v>111</v>
      </c>
      <c r="E69" s="396">
        <v>1783.8</v>
      </c>
      <c r="F69" s="396"/>
      <c r="G69" s="492">
        <v>500</v>
      </c>
      <c r="H69" s="396">
        <v>3050</v>
      </c>
      <c r="I69" s="492">
        <v>3000</v>
      </c>
      <c r="J69" s="492">
        <v>3000</v>
      </c>
      <c r="K69" s="492">
        <v>3000</v>
      </c>
    </row>
    <row r="70" spans="1:11" x14ac:dyDescent="0.2">
      <c r="A70" s="211"/>
      <c r="B70" s="211"/>
      <c r="C70" s="389">
        <v>636</v>
      </c>
      <c r="D70" s="260" t="s">
        <v>62</v>
      </c>
      <c r="E70" s="197">
        <f t="shared" ref="E70:K70" si="9">SUM(E71:E71)</f>
        <v>941.4</v>
      </c>
      <c r="F70" s="394">
        <f t="shared" si="9"/>
        <v>1062</v>
      </c>
      <c r="G70" s="198">
        <f t="shared" si="9"/>
        <v>1110</v>
      </c>
      <c r="H70" s="401">
        <f t="shared" si="9"/>
        <v>1110</v>
      </c>
      <c r="I70" s="500">
        <f t="shared" si="9"/>
        <v>1150</v>
      </c>
      <c r="J70" s="500">
        <f t="shared" si="9"/>
        <v>1150</v>
      </c>
      <c r="K70" s="500">
        <f t="shared" si="9"/>
        <v>1150</v>
      </c>
    </row>
    <row r="71" spans="1:11" x14ac:dyDescent="0.2">
      <c r="A71" s="204">
        <v>41</v>
      </c>
      <c r="B71" s="203"/>
      <c r="C71" s="256">
        <v>636001</v>
      </c>
      <c r="D71" s="264" t="s">
        <v>112</v>
      </c>
      <c r="E71" s="396">
        <v>941.4</v>
      </c>
      <c r="F71" s="396">
        <v>1062</v>
      </c>
      <c r="G71" s="61">
        <v>1110</v>
      </c>
      <c r="H71" s="396">
        <v>1110</v>
      </c>
      <c r="I71" s="493">
        <v>1150</v>
      </c>
      <c r="J71" s="493">
        <v>1150</v>
      </c>
      <c r="K71" s="493">
        <v>1150</v>
      </c>
    </row>
    <row r="72" spans="1:11" x14ac:dyDescent="0.2">
      <c r="A72" s="211"/>
      <c r="B72" s="211"/>
      <c r="C72" s="387">
        <v>637</v>
      </c>
      <c r="D72" s="270" t="s">
        <v>69</v>
      </c>
      <c r="E72" s="197">
        <f t="shared" ref="E72:K72" si="10">SUM(E73:E86)</f>
        <v>40555.130000000005</v>
      </c>
      <c r="F72" s="394">
        <f t="shared" si="10"/>
        <v>47732.61</v>
      </c>
      <c r="G72" s="401">
        <f t="shared" si="10"/>
        <v>47600</v>
      </c>
      <c r="H72" s="401">
        <f t="shared" si="10"/>
        <v>51959</v>
      </c>
      <c r="I72" s="500">
        <f t="shared" si="10"/>
        <v>50000</v>
      </c>
      <c r="J72" s="500">
        <f t="shared" si="10"/>
        <v>50226</v>
      </c>
      <c r="K72" s="500">
        <f t="shared" si="10"/>
        <v>50226</v>
      </c>
    </row>
    <row r="73" spans="1:11" x14ac:dyDescent="0.2">
      <c r="A73" s="204">
        <v>41</v>
      </c>
      <c r="B73" s="192"/>
      <c r="C73" s="267">
        <v>637001</v>
      </c>
      <c r="D73" s="268" t="s">
        <v>182</v>
      </c>
      <c r="E73" s="461">
        <v>895</v>
      </c>
      <c r="F73" s="461">
        <v>1068.8</v>
      </c>
      <c r="G73" s="503">
        <v>800</v>
      </c>
      <c r="H73" s="461">
        <v>1500</v>
      </c>
      <c r="I73" s="503">
        <v>1400</v>
      </c>
      <c r="J73" s="503">
        <v>1400</v>
      </c>
      <c r="K73" s="503">
        <v>1400</v>
      </c>
    </row>
    <row r="74" spans="1:11" x14ac:dyDescent="0.2">
      <c r="A74" s="204">
        <v>41</v>
      </c>
      <c r="B74" s="192"/>
      <c r="C74" s="267">
        <v>637003</v>
      </c>
      <c r="D74" s="272" t="s">
        <v>328</v>
      </c>
      <c r="E74" s="461">
        <v>1013</v>
      </c>
      <c r="F74" s="461">
        <v>1311.23</v>
      </c>
      <c r="G74" s="504">
        <v>700</v>
      </c>
      <c r="H74" s="461">
        <v>200</v>
      </c>
      <c r="I74" s="504">
        <v>700</v>
      </c>
      <c r="J74" s="504">
        <v>700</v>
      </c>
      <c r="K74" s="504">
        <v>700</v>
      </c>
    </row>
    <row r="75" spans="1:11" x14ac:dyDescent="0.2">
      <c r="A75" s="204">
        <v>41</v>
      </c>
      <c r="B75" s="192"/>
      <c r="C75" s="267">
        <v>637004</v>
      </c>
      <c r="D75" s="272" t="s">
        <v>63</v>
      </c>
      <c r="E75" s="461">
        <v>7705.62</v>
      </c>
      <c r="F75" s="461">
        <v>14127.65</v>
      </c>
      <c r="G75" s="504">
        <v>10000</v>
      </c>
      <c r="H75" s="461">
        <v>13000</v>
      </c>
      <c r="I75" s="504">
        <v>13300</v>
      </c>
      <c r="J75" s="504">
        <v>13526</v>
      </c>
      <c r="K75" s="504">
        <v>13526</v>
      </c>
    </row>
    <row r="76" spans="1:11" x14ac:dyDescent="0.2">
      <c r="A76" s="204">
        <v>41</v>
      </c>
      <c r="B76" s="192"/>
      <c r="C76" s="271" t="s">
        <v>211</v>
      </c>
      <c r="D76" s="268" t="s">
        <v>183</v>
      </c>
      <c r="E76" s="461">
        <v>2640.24</v>
      </c>
      <c r="F76" s="461">
        <v>4374.96</v>
      </c>
      <c r="G76" s="504">
        <v>3000</v>
      </c>
      <c r="H76" s="461">
        <v>3000</v>
      </c>
      <c r="I76" s="504">
        <v>3000</v>
      </c>
      <c r="J76" s="504">
        <v>3000</v>
      </c>
      <c r="K76" s="504">
        <v>3000</v>
      </c>
    </row>
    <row r="77" spans="1:11" x14ac:dyDescent="0.2">
      <c r="A77" s="204">
        <v>41</v>
      </c>
      <c r="B77" s="192"/>
      <c r="C77" s="267">
        <v>637005</v>
      </c>
      <c r="D77" s="268" t="s">
        <v>184</v>
      </c>
      <c r="E77" s="461">
        <v>2954</v>
      </c>
      <c r="F77" s="461">
        <v>4327.5</v>
      </c>
      <c r="G77" s="504">
        <v>5000</v>
      </c>
      <c r="H77" s="461">
        <v>4500</v>
      </c>
      <c r="I77" s="504">
        <v>3500</v>
      </c>
      <c r="J77" s="504">
        <v>3500</v>
      </c>
      <c r="K77" s="504">
        <v>3500</v>
      </c>
    </row>
    <row r="78" spans="1:11" x14ac:dyDescent="0.2">
      <c r="A78" s="204">
        <v>41</v>
      </c>
      <c r="B78" s="192"/>
      <c r="C78" s="267">
        <v>637012</v>
      </c>
      <c r="D78" s="268" t="s">
        <v>64</v>
      </c>
      <c r="E78" s="461">
        <v>378.73</v>
      </c>
      <c r="F78" s="461">
        <v>986.25</v>
      </c>
      <c r="G78" s="504">
        <v>1000</v>
      </c>
      <c r="H78" s="461">
        <v>800</v>
      </c>
      <c r="I78" s="504">
        <v>1000</v>
      </c>
      <c r="J78" s="504">
        <v>1000</v>
      </c>
      <c r="K78" s="504">
        <v>1000</v>
      </c>
    </row>
    <row r="79" spans="1:11" x14ac:dyDescent="0.2">
      <c r="A79" s="204">
        <v>41</v>
      </c>
      <c r="B79" s="192"/>
      <c r="C79" s="267">
        <v>637014</v>
      </c>
      <c r="D79" s="268" t="s">
        <v>65</v>
      </c>
      <c r="E79" s="461">
        <v>8157.3</v>
      </c>
      <c r="F79" s="461"/>
      <c r="G79" s="504"/>
      <c r="H79" s="461"/>
      <c r="I79" s="504"/>
      <c r="J79" s="504"/>
      <c r="K79" s="504"/>
    </row>
    <row r="80" spans="1:11" x14ac:dyDescent="0.2">
      <c r="A80" s="204">
        <v>41</v>
      </c>
      <c r="B80" s="192"/>
      <c r="C80" s="267">
        <v>637015</v>
      </c>
      <c r="D80" s="268" t="s">
        <v>113</v>
      </c>
      <c r="E80" s="461">
        <v>3181.79</v>
      </c>
      <c r="F80" s="461">
        <v>3136.68</v>
      </c>
      <c r="G80" s="504">
        <v>4000</v>
      </c>
      <c r="H80" s="461">
        <v>3600</v>
      </c>
      <c r="I80" s="504">
        <v>4000</v>
      </c>
      <c r="J80" s="504">
        <v>4000</v>
      </c>
      <c r="K80" s="504">
        <v>4000</v>
      </c>
    </row>
    <row r="81" spans="1:11" x14ac:dyDescent="0.2">
      <c r="A81" s="204">
        <v>41</v>
      </c>
      <c r="B81" s="192"/>
      <c r="C81" s="267">
        <v>637016</v>
      </c>
      <c r="D81" s="268" t="s">
        <v>66</v>
      </c>
      <c r="E81" s="461">
        <v>1228.45</v>
      </c>
      <c r="F81" s="461">
        <v>1420.64</v>
      </c>
      <c r="G81" s="504">
        <v>1600</v>
      </c>
      <c r="H81" s="461">
        <v>1450</v>
      </c>
      <c r="I81" s="504">
        <v>1600</v>
      </c>
      <c r="J81" s="504">
        <v>1600</v>
      </c>
      <c r="K81" s="504">
        <v>1600</v>
      </c>
    </row>
    <row r="82" spans="1:11" x14ac:dyDescent="0.2">
      <c r="A82" s="488">
        <v>41</v>
      </c>
      <c r="B82" s="192"/>
      <c r="C82" s="267">
        <v>637027</v>
      </c>
      <c r="D82" s="272" t="s">
        <v>803</v>
      </c>
      <c r="E82" s="461"/>
      <c r="F82" s="461"/>
      <c r="G82" s="504"/>
      <c r="H82" s="461">
        <v>2048</v>
      </c>
      <c r="I82" s="504"/>
      <c r="J82" s="504"/>
      <c r="K82" s="504"/>
    </row>
    <row r="83" spans="1:11" x14ac:dyDescent="0.2">
      <c r="A83" s="488">
        <v>41</v>
      </c>
      <c r="B83" s="192"/>
      <c r="C83" s="267">
        <v>637027</v>
      </c>
      <c r="D83" s="272" t="s">
        <v>803</v>
      </c>
      <c r="E83" s="461"/>
      <c r="F83" s="461"/>
      <c r="G83" s="504"/>
      <c r="H83" s="461">
        <v>361</v>
      </c>
      <c r="I83" s="504"/>
      <c r="J83" s="504"/>
      <c r="K83" s="504"/>
    </row>
    <row r="84" spans="1:11" x14ac:dyDescent="0.2">
      <c r="A84" s="204">
        <v>41</v>
      </c>
      <c r="B84" s="192"/>
      <c r="C84" s="267">
        <v>637026</v>
      </c>
      <c r="D84" s="541" t="s">
        <v>508</v>
      </c>
      <c r="E84" s="461"/>
      <c r="F84" s="461">
        <v>1057</v>
      </c>
      <c r="G84" s="504">
        <v>8000</v>
      </c>
      <c r="H84" s="461">
        <v>8000</v>
      </c>
      <c r="I84" s="504">
        <v>8000</v>
      </c>
      <c r="J84" s="504">
        <v>8000</v>
      </c>
      <c r="K84" s="504">
        <v>8000</v>
      </c>
    </row>
    <row r="85" spans="1:11" x14ac:dyDescent="0.2">
      <c r="A85" s="204">
        <v>41</v>
      </c>
      <c r="B85" s="192"/>
      <c r="C85" s="267">
        <v>637027</v>
      </c>
      <c r="D85" s="272" t="s">
        <v>185</v>
      </c>
      <c r="E85" s="461">
        <v>10011</v>
      </c>
      <c r="F85" s="461">
        <v>9907.9</v>
      </c>
      <c r="G85" s="504">
        <v>10000</v>
      </c>
      <c r="H85" s="461">
        <v>10000</v>
      </c>
      <c r="I85" s="504">
        <v>10000</v>
      </c>
      <c r="J85" s="504">
        <v>10000</v>
      </c>
      <c r="K85" s="504">
        <v>10000</v>
      </c>
    </row>
    <row r="86" spans="1:11" x14ac:dyDescent="0.2">
      <c r="A86" s="204">
        <v>41</v>
      </c>
      <c r="B86" s="192"/>
      <c r="C86" s="267">
        <v>637026</v>
      </c>
      <c r="D86" s="272" t="s">
        <v>278</v>
      </c>
      <c r="E86" s="461">
        <v>2390</v>
      </c>
      <c r="F86" s="461">
        <v>6014</v>
      </c>
      <c r="G86" s="504">
        <v>3500</v>
      </c>
      <c r="H86" s="461">
        <v>3500</v>
      </c>
      <c r="I86" s="504">
        <v>3500</v>
      </c>
      <c r="J86" s="504">
        <v>3500</v>
      </c>
      <c r="K86" s="504">
        <v>3500</v>
      </c>
    </row>
    <row r="87" spans="1:11" x14ac:dyDescent="0.2">
      <c r="A87" s="210"/>
      <c r="B87" s="210"/>
      <c r="C87" s="259">
        <v>641</v>
      </c>
      <c r="D87" s="260" t="s">
        <v>114</v>
      </c>
      <c r="E87" s="197">
        <f t="shared" ref="E87:K87" si="11">SUM(E88:E94)</f>
        <v>11120.89</v>
      </c>
      <c r="F87" s="394">
        <f t="shared" si="11"/>
        <v>17440.14</v>
      </c>
      <c r="G87" s="198">
        <f t="shared" si="11"/>
        <v>27526</v>
      </c>
      <c r="H87" s="401">
        <f t="shared" si="11"/>
        <v>18793</v>
      </c>
      <c r="I87" s="500">
        <f t="shared" si="11"/>
        <v>20622</v>
      </c>
      <c r="J87" s="500">
        <f t="shared" si="11"/>
        <v>16800</v>
      </c>
      <c r="K87" s="500">
        <f t="shared" si="11"/>
        <v>16800</v>
      </c>
    </row>
    <row r="88" spans="1:11" x14ac:dyDescent="0.2">
      <c r="A88" s="213">
        <v>41</v>
      </c>
      <c r="B88" s="213"/>
      <c r="C88" s="267">
        <v>641013</v>
      </c>
      <c r="D88" s="268" t="s">
        <v>195</v>
      </c>
      <c r="E88" s="461">
        <v>2901.63</v>
      </c>
      <c r="F88" s="461">
        <v>2663.55</v>
      </c>
      <c r="G88" s="503">
        <v>4500</v>
      </c>
      <c r="H88" s="461">
        <v>4500</v>
      </c>
      <c r="I88" s="503">
        <v>4500</v>
      </c>
      <c r="J88" s="503">
        <v>4500</v>
      </c>
      <c r="K88" s="503">
        <v>4500</v>
      </c>
    </row>
    <row r="89" spans="1:11" x14ac:dyDescent="0.2">
      <c r="A89" s="213">
        <v>111</v>
      </c>
      <c r="B89" s="213"/>
      <c r="C89" s="267">
        <v>641013</v>
      </c>
      <c r="D89" s="268" t="s">
        <v>195</v>
      </c>
      <c r="E89" s="461">
        <v>2350.23</v>
      </c>
      <c r="F89" s="461">
        <v>2792.22</v>
      </c>
      <c r="G89" s="503"/>
      <c r="H89" s="461">
        <v>2987</v>
      </c>
      <c r="I89" s="503"/>
      <c r="J89" s="503"/>
      <c r="K89" s="503"/>
    </row>
    <row r="90" spans="1:11" x14ac:dyDescent="0.2">
      <c r="A90" s="213">
        <v>41</v>
      </c>
      <c r="B90" s="213"/>
      <c r="C90" s="267">
        <v>642001</v>
      </c>
      <c r="D90" s="272" t="s">
        <v>484</v>
      </c>
      <c r="E90" s="461">
        <v>902.5</v>
      </c>
      <c r="F90" s="461"/>
      <c r="G90" s="503"/>
      <c r="H90" s="461"/>
      <c r="I90" s="503"/>
      <c r="J90" s="503"/>
      <c r="K90" s="503"/>
    </row>
    <row r="91" spans="1:11" x14ac:dyDescent="0.2">
      <c r="A91" s="192">
        <v>41</v>
      </c>
      <c r="B91" s="192"/>
      <c r="C91" s="256">
        <v>642006</v>
      </c>
      <c r="D91" s="273" t="s">
        <v>116</v>
      </c>
      <c r="E91" s="396">
        <v>4610.3900000000003</v>
      </c>
      <c r="F91" s="396">
        <v>4580.1400000000003</v>
      </c>
      <c r="G91" s="492">
        <v>4600</v>
      </c>
      <c r="H91" s="396">
        <v>3802</v>
      </c>
      <c r="I91" s="492">
        <v>4600</v>
      </c>
      <c r="J91" s="492">
        <v>4600</v>
      </c>
      <c r="K91" s="492">
        <v>4600</v>
      </c>
    </row>
    <row r="92" spans="1:11" x14ac:dyDescent="0.2">
      <c r="A92" s="192">
        <v>41</v>
      </c>
      <c r="B92" s="192"/>
      <c r="C92" s="256">
        <v>642014</v>
      </c>
      <c r="D92" s="273" t="s">
        <v>468</v>
      </c>
      <c r="E92" s="396"/>
      <c r="F92" s="396">
        <v>6925.22</v>
      </c>
      <c r="G92" s="492">
        <v>7000</v>
      </c>
      <c r="H92" s="396">
        <v>7390</v>
      </c>
      <c r="I92" s="492">
        <v>7500</v>
      </c>
      <c r="J92" s="492">
        <v>7500</v>
      </c>
      <c r="K92" s="492">
        <v>7500</v>
      </c>
    </row>
    <row r="93" spans="1:11" x14ac:dyDescent="0.2">
      <c r="A93" s="192">
        <v>41</v>
      </c>
      <c r="B93" s="192"/>
      <c r="C93" s="256">
        <v>642015</v>
      </c>
      <c r="D93" s="273" t="s">
        <v>117</v>
      </c>
      <c r="E93" s="396">
        <v>356.14</v>
      </c>
      <c r="F93" s="396">
        <v>479.01</v>
      </c>
      <c r="G93" s="493">
        <v>200</v>
      </c>
      <c r="H93" s="396">
        <v>114</v>
      </c>
      <c r="I93" s="493">
        <v>200</v>
      </c>
      <c r="J93" s="493">
        <v>200</v>
      </c>
      <c r="K93" s="493">
        <v>200</v>
      </c>
    </row>
    <row r="94" spans="1:11" x14ac:dyDescent="0.2">
      <c r="A94" s="192">
        <v>41</v>
      </c>
      <c r="B94" s="192"/>
      <c r="C94" s="256">
        <v>642013</v>
      </c>
      <c r="D94" s="273" t="s">
        <v>115</v>
      </c>
      <c r="E94" s="396"/>
      <c r="F94" s="396"/>
      <c r="G94" s="493">
        <v>11226</v>
      </c>
      <c r="H94" s="396"/>
      <c r="I94" s="493">
        <v>3822</v>
      </c>
      <c r="J94" s="493"/>
      <c r="K94" s="493"/>
    </row>
    <row r="95" spans="1:11" x14ac:dyDescent="0.2">
      <c r="A95" s="214"/>
      <c r="B95" s="214" t="s">
        <v>224</v>
      </c>
      <c r="C95" s="274" t="s">
        <v>253</v>
      </c>
      <c r="D95" s="275"/>
      <c r="E95" s="215">
        <f t="shared" ref="E95:J95" si="12">SUM(E96:E99)</f>
        <v>2823.31</v>
      </c>
      <c r="F95" s="398">
        <f t="shared" si="12"/>
        <v>2890.02</v>
      </c>
      <c r="G95" s="93">
        <f t="shared" si="12"/>
        <v>3020</v>
      </c>
      <c r="H95" s="402">
        <f t="shared" si="12"/>
        <v>2797</v>
      </c>
      <c r="I95" s="505">
        <f t="shared" si="12"/>
        <v>3300</v>
      </c>
      <c r="J95" s="505">
        <f t="shared" si="12"/>
        <v>3300</v>
      </c>
      <c r="K95" s="505">
        <f>SUM(K96:K99)</f>
        <v>3300</v>
      </c>
    </row>
    <row r="96" spans="1:11" x14ac:dyDescent="0.2">
      <c r="A96" s="192">
        <v>41</v>
      </c>
      <c r="B96" s="192"/>
      <c r="C96" s="256">
        <v>637005</v>
      </c>
      <c r="D96" s="255" t="s">
        <v>118</v>
      </c>
      <c r="E96" s="396">
        <v>2220</v>
      </c>
      <c r="F96" s="396">
        <v>2220</v>
      </c>
      <c r="G96" s="492">
        <v>2220</v>
      </c>
      <c r="H96" s="396">
        <v>2200</v>
      </c>
      <c r="I96" s="492">
        <v>2600</v>
      </c>
      <c r="J96" s="492">
        <v>2600</v>
      </c>
      <c r="K96" s="492">
        <v>2600</v>
      </c>
    </row>
    <row r="97" spans="1:11" x14ac:dyDescent="0.2">
      <c r="A97" s="192">
        <v>41</v>
      </c>
      <c r="B97" s="192"/>
      <c r="C97" s="256">
        <v>637012</v>
      </c>
      <c r="D97" s="255" t="s">
        <v>64</v>
      </c>
      <c r="E97" s="396">
        <v>341.04</v>
      </c>
      <c r="F97" s="396">
        <v>517.14</v>
      </c>
      <c r="G97" s="493">
        <v>400</v>
      </c>
      <c r="H97" s="396">
        <v>444</v>
      </c>
      <c r="I97" s="493">
        <v>500</v>
      </c>
      <c r="J97" s="493">
        <v>500</v>
      </c>
      <c r="K97" s="493">
        <v>500</v>
      </c>
    </row>
    <row r="98" spans="1:11" x14ac:dyDescent="0.2">
      <c r="A98" s="192">
        <v>41</v>
      </c>
      <c r="B98" s="192"/>
      <c r="C98" s="256">
        <v>653001</v>
      </c>
      <c r="D98" s="258" t="s">
        <v>204</v>
      </c>
      <c r="E98" s="396">
        <v>108.97</v>
      </c>
      <c r="F98" s="396"/>
      <c r="G98" s="493">
        <v>200</v>
      </c>
      <c r="H98" s="396"/>
      <c r="I98" s="493"/>
      <c r="J98" s="493"/>
      <c r="K98" s="493"/>
    </row>
    <row r="99" spans="1:11" x14ac:dyDescent="0.2">
      <c r="A99" s="201">
        <v>41</v>
      </c>
      <c r="B99" s="192"/>
      <c r="C99" s="256">
        <v>653002</v>
      </c>
      <c r="D99" s="258" t="s">
        <v>237</v>
      </c>
      <c r="E99" s="396">
        <v>153.30000000000001</v>
      </c>
      <c r="F99" s="396">
        <v>152.88</v>
      </c>
      <c r="G99" s="493">
        <v>200</v>
      </c>
      <c r="H99" s="396">
        <v>153</v>
      </c>
      <c r="I99" s="493">
        <v>200</v>
      </c>
      <c r="J99" s="493">
        <v>200</v>
      </c>
      <c r="K99" s="493">
        <v>200</v>
      </c>
    </row>
    <row r="100" spans="1:11" x14ac:dyDescent="0.2">
      <c r="A100" s="214"/>
      <c r="B100" s="214" t="s">
        <v>223</v>
      </c>
      <c r="C100" s="274" t="s">
        <v>254</v>
      </c>
      <c r="D100" s="275"/>
      <c r="E100" s="215">
        <f t="shared" ref="E100:K100" si="13">SUM(E101+E110)</f>
        <v>3253.4999999999995</v>
      </c>
      <c r="F100" s="398">
        <f t="shared" si="13"/>
        <v>4121.8500000000004</v>
      </c>
      <c r="G100" s="93">
        <f t="shared" si="13"/>
        <v>0</v>
      </c>
      <c r="H100" s="402">
        <f t="shared" si="13"/>
        <v>6608</v>
      </c>
      <c r="I100" s="505">
        <f t="shared" si="13"/>
        <v>0</v>
      </c>
      <c r="J100" s="505">
        <f t="shared" si="13"/>
        <v>0</v>
      </c>
      <c r="K100" s="505">
        <f t="shared" si="13"/>
        <v>0</v>
      </c>
    </row>
    <row r="101" spans="1:11" x14ac:dyDescent="0.2">
      <c r="A101" s="210"/>
      <c r="B101" s="210"/>
      <c r="C101" s="259">
        <v>620</v>
      </c>
      <c r="D101" s="254" t="s">
        <v>202</v>
      </c>
      <c r="E101" s="197">
        <f t="shared" ref="E101:K101" si="14">SUM(E102:E109)</f>
        <v>96.640000000000015</v>
      </c>
      <c r="F101" s="394">
        <f t="shared" si="14"/>
        <v>225.14</v>
      </c>
      <c r="G101" s="198">
        <f t="shared" si="14"/>
        <v>0</v>
      </c>
      <c r="H101" s="401">
        <f t="shared" si="14"/>
        <v>158</v>
      </c>
      <c r="I101" s="500">
        <f t="shared" si="14"/>
        <v>0</v>
      </c>
      <c r="J101" s="500">
        <f t="shared" si="14"/>
        <v>0</v>
      </c>
      <c r="K101" s="500">
        <f t="shared" si="14"/>
        <v>0</v>
      </c>
    </row>
    <row r="102" spans="1:11" x14ac:dyDescent="0.2">
      <c r="A102" s="192">
        <v>111</v>
      </c>
      <c r="B102" s="192"/>
      <c r="C102" s="261">
        <v>614</v>
      </c>
      <c r="D102" s="262" t="s">
        <v>563</v>
      </c>
      <c r="E102" s="396"/>
      <c r="F102" s="396">
        <v>120</v>
      </c>
      <c r="G102" s="61"/>
      <c r="H102" s="396"/>
      <c r="I102" s="492"/>
      <c r="J102" s="506"/>
      <c r="K102" s="506"/>
    </row>
    <row r="103" spans="1:11" x14ac:dyDescent="0.2">
      <c r="A103" s="192">
        <v>111</v>
      </c>
      <c r="B103" s="192"/>
      <c r="C103" s="261">
        <v>621.62300000000005</v>
      </c>
      <c r="D103" s="262" t="s">
        <v>236</v>
      </c>
      <c r="E103" s="396">
        <v>26.94</v>
      </c>
      <c r="F103" s="396">
        <v>23.34</v>
      </c>
      <c r="G103" s="61"/>
      <c r="H103" s="396">
        <v>21</v>
      </c>
      <c r="I103" s="492"/>
      <c r="J103" s="506"/>
      <c r="K103" s="506"/>
    </row>
    <row r="104" spans="1:11" x14ac:dyDescent="0.2">
      <c r="A104" s="192">
        <v>111</v>
      </c>
      <c r="B104" s="192"/>
      <c r="C104" s="261">
        <v>625001</v>
      </c>
      <c r="D104" s="262" t="s">
        <v>44</v>
      </c>
      <c r="E104" s="396"/>
      <c r="F104" s="396">
        <v>1.68</v>
      </c>
      <c r="G104" s="61"/>
      <c r="H104" s="396"/>
      <c r="I104" s="492"/>
      <c r="J104" s="506"/>
      <c r="K104" s="506"/>
    </row>
    <row r="105" spans="1:11" x14ac:dyDescent="0.2">
      <c r="A105" s="192">
        <v>111</v>
      </c>
      <c r="B105" s="192"/>
      <c r="C105" s="256">
        <v>625002</v>
      </c>
      <c r="D105" s="264" t="s">
        <v>45</v>
      </c>
      <c r="E105" s="396">
        <v>44.13</v>
      </c>
      <c r="F105" s="396">
        <v>49.47</v>
      </c>
      <c r="G105" s="61"/>
      <c r="H105" s="396">
        <v>93</v>
      </c>
      <c r="I105" s="492"/>
      <c r="J105" s="506"/>
      <c r="K105" s="506"/>
    </row>
    <row r="106" spans="1:11" x14ac:dyDescent="0.2">
      <c r="A106" s="192">
        <v>111</v>
      </c>
      <c r="B106" s="192"/>
      <c r="C106" s="256">
        <v>625003</v>
      </c>
      <c r="D106" s="264" t="s">
        <v>46</v>
      </c>
      <c r="E106" s="396">
        <v>2.5099999999999998</v>
      </c>
      <c r="F106" s="396">
        <v>2.82</v>
      </c>
      <c r="G106" s="61"/>
      <c r="H106" s="396">
        <v>6</v>
      </c>
      <c r="I106" s="492"/>
      <c r="J106" s="506"/>
      <c r="K106" s="506"/>
    </row>
    <row r="107" spans="1:11" x14ac:dyDescent="0.2">
      <c r="A107" s="192">
        <v>111</v>
      </c>
      <c r="B107" s="192"/>
      <c r="C107" s="256">
        <v>625004</v>
      </c>
      <c r="D107" s="264" t="s">
        <v>97</v>
      </c>
      <c r="E107" s="396">
        <v>8.09</v>
      </c>
      <c r="F107" s="396">
        <v>7</v>
      </c>
      <c r="G107" s="61"/>
      <c r="H107" s="396">
        <v>6</v>
      </c>
      <c r="I107" s="492"/>
      <c r="J107" s="506"/>
      <c r="K107" s="506"/>
    </row>
    <row r="108" spans="1:11" x14ac:dyDescent="0.2">
      <c r="A108" s="192">
        <v>111</v>
      </c>
      <c r="B108" s="192"/>
      <c r="C108" s="256">
        <v>625005</v>
      </c>
      <c r="D108" s="262" t="s">
        <v>48</v>
      </c>
      <c r="E108" s="396"/>
      <c r="F108" s="396">
        <v>1.2</v>
      </c>
      <c r="G108" s="61"/>
      <c r="H108" s="396"/>
      <c r="I108" s="492"/>
      <c r="J108" s="506"/>
      <c r="K108" s="506"/>
    </row>
    <row r="109" spans="1:11" x14ac:dyDescent="0.2">
      <c r="A109" s="192">
        <v>111</v>
      </c>
      <c r="B109" s="192"/>
      <c r="C109" s="256">
        <v>625007</v>
      </c>
      <c r="D109" s="264" t="s">
        <v>98</v>
      </c>
      <c r="E109" s="396">
        <v>14.97</v>
      </c>
      <c r="F109" s="396">
        <v>19.63</v>
      </c>
      <c r="G109" s="61"/>
      <c r="H109" s="396">
        <v>32</v>
      </c>
      <c r="I109" s="492"/>
      <c r="J109" s="506"/>
      <c r="K109" s="506"/>
    </row>
    <row r="110" spans="1:11" x14ac:dyDescent="0.2">
      <c r="A110" s="210"/>
      <c r="B110" s="210"/>
      <c r="C110" s="259">
        <v>630</v>
      </c>
      <c r="D110" s="260" t="s">
        <v>93</v>
      </c>
      <c r="E110" s="197">
        <f t="shared" ref="E110:K110" si="15">SUM(E111:E124)</f>
        <v>3156.8599999999997</v>
      </c>
      <c r="F110" s="394">
        <f>SUM(F111:F124)</f>
        <v>3896.71</v>
      </c>
      <c r="G110" s="198">
        <f t="shared" si="15"/>
        <v>0</v>
      </c>
      <c r="H110" s="394">
        <f t="shared" si="15"/>
        <v>6450</v>
      </c>
      <c r="I110" s="500">
        <f t="shared" si="15"/>
        <v>0</v>
      </c>
      <c r="J110" s="500">
        <f t="shared" si="15"/>
        <v>0</v>
      </c>
      <c r="K110" s="500">
        <f t="shared" si="15"/>
        <v>0</v>
      </c>
    </row>
    <row r="111" spans="1:11" x14ac:dyDescent="0.2">
      <c r="A111" s="192">
        <v>111</v>
      </c>
      <c r="B111" s="192"/>
      <c r="C111" s="256">
        <v>633006</v>
      </c>
      <c r="D111" s="255" t="s">
        <v>55</v>
      </c>
      <c r="E111" s="395">
        <v>384.12</v>
      </c>
      <c r="F111" s="395">
        <v>403.2</v>
      </c>
      <c r="G111" s="61"/>
      <c r="H111" s="395">
        <v>230</v>
      </c>
      <c r="I111" s="493"/>
      <c r="J111" s="493"/>
      <c r="K111" s="493"/>
    </row>
    <row r="112" spans="1:11" x14ac:dyDescent="0.2">
      <c r="A112" s="192">
        <v>111</v>
      </c>
      <c r="B112" s="192"/>
      <c r="C112" s="256">
        <v>633004</v>
      </c>
      <c r="D112" s="258" t="s">
        <v>804</v>
      </c>
      <c r="E112" s="395"/>
      <c r="F112" s="395"/>
      <c r="G112" s="61"/>
      <c r="H112" s="395">
        <v>60</v>
      </c>
      <c r="I112" s="493"/>
      <c r="J112" s="493"/>
      <c r="K112" s="493"/>
    </row>
    <row r="113" spans="1:11" x14ac:dyDescent="0.2">
      <c r="A113" s="192">
        <v>111</v>
      </c>
      <c r="B113" s="192"/>
      <c r="C113" s="256">
        <v>632003</v>
      </c>
      <c r="D113" s="258" t="s">
        <v>106</v>
      </c>
      <c r="E113" s="395"/>
      <c r="F113" s="395">
        <v>12.5</v>
      </c>
      <c r="G113" s="61"/>
      <c r="H113" s="395">
        <v>41</v>
      </c>
      <c r="I113" s="493"/>
      <c r="J113" s="493"/>
      <c r="K113" s="493"/>
    </row>
    <row r="114" spans="1:11" x14ac:dyDescent="0.2">
      <c r="A114" s="192">
        <v>111</v>
      </c>
      <c r="B114" s="192"/>
      <c r="C114" s="256">
        <v>632005</v>
      </c>
      <c r="D114" s="258" t="s">
        <v>374</v>
      </c>
      <c r="E114" s="395">
        <v>15</v>
      </c>
      <c r="F114" s="395">
        <v>60</v>
      </c>
      <c r="G114" s="61"/>
      <c r="H114" s="395">
        <v>30</v>
      </c>
      <c r="I114" s="493"/>
      <c r="J114" s="493"/>
      <c r="K114" s="493"/>
    </row>
    <row r="115" spans="1:11" x14ac:dyDescent="0.2">
      <c r="A115" s="192">
        <v>111</v>
      </c>
      <c r="B115" s="192"/>
      <c r="C115" s="256">
        <v>633016</v>
      </c>
      <c r="D115" s="258" t="s">
        <v>57</v>
      </c>
      <c r="E115" s="395">
        <v>35.85</v>
      </c>
      <c r="F115" s="395">
        <v>82.15</v>
      </c>
      <c r="G115" s="61"/>
      <c r="H115" s="395">
        <v>117</v>
      </c>
      <c r="I115" s="493"/>
      <c r="J115" s="493"/>
      <c r="K115" s="493"/>
    </row>
    <row r="116" spans="1:11" x14ac:dyDescent="0.2">
      <c r="A116" s="201" t="s">
        <v>535</v>
      </c>
      <c r="B116" s="192"/>
      <c r="C116" s="256">
        <v>633016</v>
      </c>
      <c r="D116" s="258" t="s">
        <v>57</v>
      </c>
      <c r="E116" s="395"/>
      <c r="F116" s="395">
        <v>24</v>
      </c>
      <c r="G116" s="61"/>
      <c r="H116" s="395"/>
      <c r="I116" s="493"/>
      <c r="J116" s="493"/>
      <c r="K116" s="493"/>
    </row>
    <row r="117" spans="1:11" x14ac:dyDescent="0.2">
      <c r="A117" s="192">
        <v>111</v>
      </c>
      <c r="B117" s="192"/>
      <c r="C117" s="256">
        <v>635006</v>
      </c>
      <c r="D117" s="258" t="s">
        <v>564</v>
      </c>
      <c r="E117" s="395"/>
      <c r="F117" s="395">
        <v>222</v>
      </c>
      <c r="G117" s="61"/>
      <c r="H117" s="395"/>
      <c r="I117" s="493"/>
      <c r="J117" s="493"/>
      <c r="K117" s="493"/>
    </row>
    <row r="118" spans="1:11" x14ac:dyDescent="0.2">
      <c r="A118" s="192">
        <v>111</v>
      </c>
      <c r="B118" s="192"/>
      <c r="C118" s="256">
        <v>637014</v>
      </c>
      <c r="D118" s="255" t="s">
        <v>65</v>
      </c>
      <c r="E118" s="395">
        <v>261</v>
      </c>
      <c r="F118" s="395">
        <v>246</v>
      </c>
      <c r="G118" s="61"/>
      <c r="H118" s="395">
        <v>818</v>
      </c>
      <c r="I118" s="493"/>
      <c r="J118" s="493"/>
      <c r="K118" s="493"/>
    </row>
    <row r="119" spans="1:11" x14ac:dyDescent="0.2">
      <c r="A119" s="201" t="s">
        <v>535</v>
      </c>
      <c r="B119" s="192"/>
      <c r="C119" s="256">
        <v>637014</v>
      </c>
      <c r="D119" s="255" t="s">
        <v>65</v>
      </c>
      <c r="E119" s="395"/>
      <c r="F119" s="395">
        <v>183.6</v>
      </c>
      <c r="G119" s="61"/>
      <c r="H119" s="395"/>
      <c r="I119" s="493"/>
      <c r="J119" s="493"/>
      <c r="K119" s="493"/>
    </row>
    <row r="120" spans="1:11" x14ac:dyDescent="0.2">
      <c r="A120" s="192">
        <v>111</v>
      </c>
      <c r="B120" s="192"/>
      <c r="C120" s="256">
        <v>637026</v>
      </c>
      <c r="D120" s="255" t="s">
        <v>158</v>
      </c>
      <c r="E120" s="395">
        <v>2090.3200000000002</v>
      </c>
      <c r="F120" s="395">
        <v>1001.42</v>
      </c>
      <c r="G120" s="61"/>
      <c r="H120" s="395">
        <v>3750</v>
      </c>
      <c r="I120" s="493"/>
      <c r="J120" s="493"/>
      <c r="K120" s="493"/>
    </row>
    <row r="121" spans="1:11" x14ac:dyDescent="0.2">
      <c r="A121" s="201" t="s">
        <v>535</v>
      </c>
      <c r="B121" s="192"/>
      <c r="C121" s="256">
        <v>637026</v>
      </c>
      <c r="D121" s="255" t="s">
        <v>158</v>
      </c>
      <c r="E121" s="395"/>
      <c r="F121" s="395">
        <v>821.5</v>
      </c>
      <c r="G121" s="61"/>
      <c r="H121" s="395"/>
      <c r="I121" s="493"/>
      <c r="J121" s="493"/>
      <c r="K121" s="493"/>
    </row>
    <row r="122" spans="1:11" x14ac:dyDescent="0.2">
      <c r="A122" s="192">
        <v>111</v>
      </c>
      <c r="B122" s="192"/>
      <c r="C122" s="256">
        <v>637027</v>
      </c>
      <c r="D122" s="255" t="s">
        <v>159</v>
      </c>
      <c r="E122" s="395">
        <v>315.27999999999997</v>
      </c>
      <c r="F122" s="395">
        <v>233.4</v>
      </c>
      <c r="G122" s="61"/>
      <c r="H122" s="395">
        <v>654</v>
      </c>
      <c r="I122" s="493"/>
      <c r="J122" s="493"/>
      <c r="K122" s="493"/>
    </row>
    <row r="123" spans="1:11" x14ac:dyDescent="0.2">
      <c r="A123" s="201" t="s">
        <v>535</v>
      </c>
      <c r="B123" s="192"/>
      <c r="C123" s="256">
        <v>637037</v>
      </c>
      <c r="D123" s="258" t="s">
        <v>326</v>
      </c>
      <c r="E123" s="395"/>
      <c r="F123" s="395">
        <v>320.04000000000002</v>
      </c>
      <c r="G123" s="61"/>
      <c r="H123" s="395"/>
      <c r="I123" s="493"/>
      <c r="J123" s="493"/>
      <c r="K123" s="493"/>
    </row>
    <row r="124" spans="1:11" x14ac:dyDescent="0.2">
      <c r="A124" s="192">
        <v>111</v>
      </c>
      <c r="B124" s="192"/>
      <c r="C124" s="256">
        <v>637037</v>
      </c>
      <c r="D124" s="258" t="s">
        <v>326</v>
      </c>
      <c r="E124" s="395">
        <v>55.29</v>
      </c>
      <c r="F124" s="395">
        <v>286.89999999999998</v>
      </c>
      <c r="G124" s="61"/>
      <c r="H124" s="395">
        <v>750</v>
      </c>
      <c r="I124" s="493"/>
      <c r="J124" s="493"/>
      <c r="K124" s="493"/>
    </row>
    <row r="125" spans="1:11" x14ac:dyDescent="0.2">
      <c r="A125" s="216"/>
      <c r="B125" s="214" t="s">
        <v>248</v>
      </c>
      <c r="C125" s="285" t="s">
        <v>255</v>
      </c>
      <c r="D125" s="286"/>
      <c r="E125" s="215">
        <f t="shared" ref="E125:K125" si="16">SUM(E126:E130)</f>
        <v>5929.5599999999995</v>
      </c>
      <c r="F125" s="398">
        <f t="shared" si="16"/>
        <v>6760.08</v>
      </c>
      <c r="G125" s="545">
        <f t="shared" si="16"/>
        <v>6150</v>
      </c>
      <c r="H125" s="215">
        <f t="shared" si="16"/>
        <v>6536</v>
      </c>
      <c r="I125" s="545">
        <f t="shared" si="16"/>
        <v>6227</v>
      </c>
      <c r="J125" s="545">
        <f t="shared" si="16"/>
        <v>5992</v>
      </c>
      <c r="K125" s="545">
        <f t="shared" si="16"/>
        <v>5746</v>
      </c>
    </row>
    <row r="126" spans="1:11" x14ac:dyDescent="0.2">
      <c r="A126" s="192">
        <v>41</v>
      </c>
      <c r="B126" s="192"/>
      <c r="C126" s="257" t="s">
        <v>212</v>
      </c>
      <c r="D126" s="255" t="s">
        <v>119</v>
      </c>
      <c r="E126" s="396">
        <v>3549.17</v>
      </c>
      <c r="F126" s="396">
        <v>3313.27</v>
      </c>
      <c r="G126" s="493">
        <v>3091</v>
      </c>
      <c r="H126" s="396">
        <v>3091</v>
      </c>
      <c r="I126" s="493">
        <v>2827</v>
      </c>
      <c r="J126" s="493">
        <v>2592</v>
      </c>
      <c r="K126" s="493">
        <v>2346</v>
      </c>
    </row>
    <row r="127" spans="1:11" x14ac:dyDescent="0.2">
      <c r="A127" s="192">
        <v>41</v>
      </c>
      <c r="B127" s="192"/>
      <c r="C127" s="257" t="s">
        <v>378</v>
      </c>
      <c r="D127" s="258" t="s">
        <v>372</v>
      </c>
      <c r="E127" s="396">
        <v>444.12</v>
      </c>
      <c r="F127" s="396">
        <v>498.43</v>
      </c>
      <c r="G127" s="493">
        <v>59</v>
      </c>
      <c r="H127" s="396">
        <v>14</v>
      </c>
      <c r="I127" s="493"/>
      <c r="J127" s="493"/>
      <c r="K127" s="493"/>
    </row>
    <row r="128" spans="1:11" x14ac:dyDescent="0.2">
      <c r="A128" s="192">
        <v>41</v>
      </c>
      <c r="B128" s="192"/>
      <c r="C128" s="257" t="s">
        <v>379</v>
      </c>
      <c r="D128" s="258" t="s">
        <v>380</v>
      </c>
      <c r="E128" s="396">
        <v>1122.75</v>
      </c>
      <c r="F128" s="396">
        <v>1757.78</v>
      </c>
      <c r="G128" s="493">
        <v>1800</v>
      </c>
      <c r="H128" s="396">
        <v>2231</v>
      </c>
      <c r="I128" s="493">
        <v>2200</v>
      </c>
      <c r="J128" s="493">
        <v>2200</v>
      </c>
      <c r="K128" s="493">
        <v>2200</v>
      </c>
    </row>
    <row r="129" spans="1:11" x14ac:dyDescent="0.2">
      <c r="A129" s="192">
        <v>46</v>
      </c>
      <c r="B129" s="192"/>
      <c r="C129" s="277">
        <v>651002</v>
      </c>
      <c r="D129" s="250" t="s">
        <v>380</v>
      </c>
      <c r="E129" s="485"/>
      <c r="F129" s="485"/>
      <c r="G129" s="513"/>
      <c r="H129" s="485">
        <v>0</v>
      </c>
      <c r="I129" s="513"/>
      <c r="J129" s="513"/>
      <c r="K129" s="513"/>
    </row>
    <row r="130" spans="1:11" x14ac:dyDescent="0.2">
      <c r="A130" s="192">
        <v>41</v>
      </c>
      <c r="B130" s="192"/>
      <c r="C130" s="277" t="s">
        <v>213</v>
      </c>
      <c r="D130" s="255" t="s">
        <v>199</v>
      </c>
      <c r="E130" s="396">
        <v>813.52</v>
      </c>
      <c r="F130" s="396">
        <v>1190.5999999999999</v>
      </c>
      <c r="G130" s="493">
        <v>1200</v>
      </c>
      <c r="H130" s="396">
        <v>1200</v>
      </c>
      <c r="I130" s="493">
        <v>1200</v>
      </c>
      <c r="J130" s="493">
        <v>1200</v>
      </c>
      <c r="K130" s="493">
        <v>1200</v>
      </c>
    </row>
    <row r="131" spans="1:11" x14ac:dyDescent="0.2">
      <c r="A131" s="214"/>
      <c r="B131" s="214" t="s">
        <v>222</v>
      </c>
      <c r="C131" s="274" t="s">
        <v>420</v>
      </c>
      <c r="D131" s="275"/>
      <c r="E131" s="398">
        <f t="shared" ref="E131:K131" si="17">SUM(E132:E132)</f>
        <v>214.5</v>
      </c>
      <c r="F131" s="398">
        <f t="shared" si="17"/>
        <v>0</v>
      </c>
      <c r="G131" s="545">
        <f t="shared" si="17"/>
        <v>0</v>
      </c>
      <c r="H131" s="398">
        <f t="shared" si="17"/>
        <v>0</v>
      </c>
      <c r="I131" s="545">
        <f t="shared" si="17"/>
        <v>0</v>
      </c>
      <c r="J131" s="545">
        <f t="shared" si="17"/>
        <v>0</v>
      </c>
      <c r="K131" s="545">
        <f t="shared" si="17"/>
        <v>0</v>
      </c>
    </row>
    <row r="132" spans="1:11" x14ac:dyDescent="0.2">
      <c r="A132" s="192">
        <v>41</v>
      </c>
      <c r="B132" s="192"/>
      <c r="C132" s="277">
        <v>633007</v>
      </c>
      <c r="D132" s="258" t="s">
        <v>440</v>
      </c>
      <c r="E132" s="396">
        <v>214.5</v>
      </c>
      <c r="F132" s="396"/>
      <c r="G132" s="493"/>
      <c r="H132" s="396"/>
      <c r="I132" s="493"/>
      <c r="J132" s="493"/>
      <c r="K132" s="493"/>
    </row>
    <row r="133" spans="1:11" ht="12" customHeight="1" x14ac:dyDescent="0.2">
      <c r="A133" s="214"/>
      <c r="B133" s="214" t="s">
        <v>222</v>
      </c>
      <c r="C133" s="274" t="s">
        <v>421</v>
      </c>
      <c r="D133" s="275"/>
      <c r="E133" s="398">
        <f t="shared" ref="E133:K133" si="18">SUM(E134:E145)</f>
        <v>3930.39</v>
      </c>
      <c r="F133" s="398">
        <f t="shared" si="18"/>
        <v>4244.8500000000004</v>
      </c>
      <c r="G133" s="545">
        <f t="shared" si="18"/>
        <v>1200</v>
      </c>
      <c r="H133" s="398">
        <f t="shared" si="18"/>
        <v>3981.8799999999997</v>
      </c>
      <c r="I133" s="545">
        <f t="shared" si="18"/>
        <v>1240</v>
      </c>
      <c r="J133" s="545">
        <f t="shared" si="18"/>
        <v>1240</v>
      </c>
      <c r="K133" s="545">
        <f t="shared" si="18"/>
        <v>1240</v>
      </c>
    </row>
    <row r="134" spans="1:11" x14ac:dyDescent="0.2">
      <c r="A134" s="192">
        <v>41</v>
      </c>
      <c r="B134" s="191"/>
      <c r="C134" s="278">
        <v>633006</v>
      </c>
      <c r="D134" s="279" t="s">
        <v>55</v>
      </c>
      <c r="E134" s="396">
        <v>410.39</v>
      </c>
      <c r="F134" s="396">
        <v>735.82</v>
      </c>
      <c r="G134" s="92">
        <v>500</v>
      </c>
      <c r="H134" s="396">
        <v>210.9</v>
      </c>
      <c r="I134" s="493">
        <v>520</v>
      </c>
      <c r="J134" s="493">
        <v>520</v>
      </c>
      <c r="K134" s="493">
        <v>520</v>
      </c>
    </row>
    <row r="135" spans="1:11" x14ac:dyDescent="0.2">
      <c r="A135" s="192">
        <v>41</v>
      </c>
      <c r="B135" s="191"/>
      <c r="C135" s="278">
        <v>633004</v>
      </c>
      <c r="D135" s="280" t="s">
        <v>441</v>
      </c>
      <c r="E135" s="396"/>
      <c r="F135" s="396">
        <v>138</v>
      </c>
      <c r="G135" s="92"/>
      <c r="H135" s="396">
        <v>45</v>
      </c>
      <c r="I135" s="493"/>
      <c r="J135" s="493"/>
      <c r="K135" s="493"/>
    </row>
    <row r="136" spans="1:11" x14ac:dyDescent="0.2">
      <c r="A136" s="192">
        <v>111</v>
      </c>
      <c r="B136" s="191"/>
      <c r="C136" s="278">
        <v>633004</v>
      </c>
      <c r="D136" s="280" t="s">
        <v>441</v>
      </c>
      <c r="E136" s="396"/>
      <c r="F136" s="396"/>
      <c r="G136" s="92"/>
      <c r="H136" s="396">
        <v>349.5</v>
      </c>
      <c r="I136" s="493"/>
      <c r="J136" s="493"/>
      <c r="K136" s="493"/>
    </row>
    <row r="137" spans="1:11" x14ac:dyDescent="0.2">
      <c r="A137" s="192">
        <v>111</v>
      </c>
      <c r="B137" s="191"/>
      <c r="C137" s="278">
        <v>633007</v>
      </c>
      <c r="D137" s="280" t="s">
        <v>442</v>
      </c>
      <c r="E137" s="396">
        <v>1153.98</v>
      </c>
      <c r="F137" s="396">
        <v>328.8</v>
      </c>
      <c r="G137" s="92"/>
      <c r="H137" s="396">
        <v>815.7</v>
      </c>
      <c r="I137" s="493"/>
      <c r="J137" s="493"/>
      <c r="K137" s="493"/>
    </row>
    <row r="138" spans="1:11" x14ac:dyDescent="0.2">
      <c r="A138" s="192">
        <v>111</v>
      </c>
      <c r="B138" s="191"/>
      <c r="C138" s="278">
        <v>633010</v>
      </c>
      <c r="D138" s="280" t="s">
        <v>443</v>
      </c>
      <c r="E138" s="396">
        <v>964.73</v>
      </c>
      <c r="F138" s="396">
        <v>2076.48</v>
      </c>
      <c r="G138" s="92"/>
      <c r="H138" s="396">
        <v>406.9</v>
      </c>
      <c r="I138" s="493"/>
      <c r="J138" s="493"/>
      <c r="K138" s="493"/>
    </row>
    <row r="139" spans="1:11" x14ac:dyDescent="0.2">
      <c r="A139" s="192">
        <v>41</v>
      </c>
      <c r="B139" s="191"/>
      <c r="C139" s="278">
        <v>634001</v>
      </c>
      <c r="D139" s="280" t="s">
        <v>444</v>
      </c>
      <c r="E139" s="396">
        <v>181</v>
      </c>
      <c r="F139" s="396">
        <v>208.55</v>
      </c>
      <c r="G139" s="92"/>
      <c r="H139" s="396">
        <v>203</v>
      </c>
      <c r="I139" s="493"/>
      <c r="J139" s="493"/>
      <c r="K139" s="493"/>
    </row>
    <row r="140" spans="1:11" x14ac:dyDescent="0.2">
      <c r="A140" s="192">
        <v>111</v>
      </c>
      <c r="B140" s="191"/>
      <c r="C140" s="278">
        <v>634002</v>
      </c>
      <c r="D140" s="280" t="s">
        <v>805</v>
      </c>
      <c r="E140" s="396"/>
      <c r="F140" s="396"/>
      <c r="G140" s="92"/>
      <c r="H140" s="396">
        <v>40</v>
      </c>
      <c r="I140" s="493"/>
      <c r="J140" s="493"/>
      <c r="K140" s="493"/>
    </row>
    <row r="141" spans="1:11" x14ac:dyDescent="0.2">
      <c r="A141" s="192">
        <v>41</v>
      </c>
      <c r="B141" s="191"/>
      <c r="C141" s="278">
        <v>634002</v>
      </c>
      <c r="D141" s="280" t="s">
        <v>806</v>
      </c>
      <c r="E141" s="396"/>
      <c r="F141" s="396"/>
      <c r="G141" s="92"/>
      <c r="H141" s="396">
        <v>335.78</v>
      </c>
      <c r="I141" s="493"/>
      <c r="J141" s="493"/>
      <c r="K141" s="493"/>
    </row>
    <row r="142" spans="1:11" x14ac:dyDescent="0.2">
      <c r="A142" s="192">
        <v>111</v>
      </c>
      <c r="B142" s="191"/>
      <c r="C142" s="278">
        <v>637004</v>
      </c>
      <c r="D142" s="280" t="s">
        <v>188</v>
      </c>
      <c r="E142" s="396"/>
      <c r="F142" s="396"/>
      <c r="G142" s="92"/>
      <c r="H142" s="396">
        <v>238</v>
      </c>
      <c r="I142" s="493"/>
      <c r="J142" s="493"/>
      <c r="K142" s="493"/>
    </row>
    <row r="143" spans="1:11" x14ac:dyDescent="0.2">
      <c r="A143" s="192">
        <v>41</v>
      </c>
      <c r="B143" s="191"/>
      <c r="C143" s="278">
        <v>637004</v>
      </c>
      <c r="D143" s="280" t="s">
        <v>807</v>
      </c>
      <c r="E143" s="396">
        <v>339</v>
      </c>
      <c r="F143" s="396">
        <v>162</v>
      </c>
      <c r="G143" s="92">
        <v>700</v>
      </c>
      <c r="H143" s="396">
        <v>187.2</v>
      </c>
      <c r="I143" s="493">
        <v>720</v>
      </c>
      <c r="J143" s="493">
        <v>720</v>
      </c>
      <c r="K143" s="493">
        <v>720</v>
      </c>
    </row>
    <row r="144" spans="1:11" x14ac:dyDescent="0.2">
      <c r="A144" s="192">
        <v>111</v>
      </c>
      <c r="B144" s="191"/>
      <c r="C144" s="256">
        <v>637005</v>
      </c>
      <c r="D144" s="258" t="s">
        <v>485</v>
      </c>
      <c r="E144" s="396">
        <v>881.29</v>
      </c>
      <c r="F144" s="396">
        <v>593.72</v>
      </c>
      <c r="G144" s="92"/>
      <c r="H144" s="396">
        <v>1149.9000000000001</v>
      </c>
      <c r="I144" s="493"/>
      <c r="J144" s="493"/>
      <c r="K144" s="493"/>
    </row>
    <row r="145" spans="1:11" x14ac:dyDescent="0.2">
      <c r="A145" s="192">
        <v>111</v>
      </c>
      <c r="B145" s="191"/>
      <c r="C145" s="256">
        <v>637037</v>
      </c>
      <c r="D145" s="258" t="s">
        <v>326</v>
      </c>
      <c r="E145" s="396"/>
      <c r="F145" s="396">
        <v>1.48</v>
      </c>
      <c r="G145" s="92"/>
      <c r="H145" s="396"/>
      <c r="I145" s="493"/>
      <c r="J145" s="493"/>
      <c r="K145" s="493"/>
    </row>
    <row r="146" spans="1:11" x14ac:dyDescent="0.2">
      <c r="A146" s="214"/>
      <c r="B146" s="214" t="s">
        <v>222</v>
      </c>
      <c r="C146" s="274" t="s">
        <v>256</v>
      </c>
      <c r="D146" s="275"/>
      <c r="E146" s="215">
        <f t="shared" ref="E146:K146" si="19">SUM(E147:E150)</f>
        <v>9206.77</v>
      </c>
      <c r="F146" s="398">
        <f t="shared" si="19"/>
        <v>2699.74</v>
      </c>
      <c r="G146" s="93">
        <f t="shared" si="19"/>
        <v>3100</v>
      </c>
      <c r="H146" s="402">
        <f t="shared" si="19"/>
        <v>2909.2</v>
      </c>
      <c r="I146" s="505">
        <f t="shared" si="19"/>
        <v>2670</v>
      </c>
      <c r="J146" s="505">
        <f t="shared" si="19"/>
        <v>2670</v>
      </c>
      <c r="K146" s="505">
        <f t="shared" si="19"/>
        <v>2670</v>
      </c>
    </row>
    <row r="147" spans="1:11" x14ac:dyDescent="0.2">
      <c r="A147" s="192">
        <v>41</v>
      </c>
      <c r="B147" s="217"/>
      <c r="C147" s="278">
        <v>633006</v>
      </c>
      <c r="D147" s="279" t="s">
        <v>55</v>
      </c>
      <c r="E147" s="461">
        <v>261.83999999999997</v>
      </c>
      <c r="F147" s="461"/>
      <c r="G147" s="504">
        <v>600</v>
      </c>
      <c r="H147" s="461">
        <v>980</v>
      </c>
      <c r="I147" s="504">
        <v>600</v>
      </c>
      <c r="J147" s="504">
        <v>600</v>
      </c>
      <c r="K147" s="504">
        <v>600</v>
      </c>
    </row>
    <row r="148" spans="1:11" x14ac:dyDescent="0.2">
      <c r="A148" s="192">
        <v>41</v>
      </c>
      <c r="B148" s="192"/>
      <c r="C148" s="256">
        <v>634004</v>
      </c>
      <c r="D148" s="255" t="s">
        <v>120</v>
      </c>
      <c r="E148" s="396">
        <v>1368.6</v>
      </c>
      <c r="F148" s="396">
        <v>1560.24</v>
      </c>
      <c r="G148" s="492">
        <v>1500</v>
      </c>
      <c r="H148" s="396">
        <v>1526</v>
      </c>
      <c r="I148" s="492">
        <v>1570</v>
      </c>
      <c r="J148" s="492">
        <v>1570</v>
      </c>
      <c r="K148" s="492">
        <v>1570</v>
      </c>
    </row>
    <row r="149" spans="1:11" x14ac:dyDescent="0.2">
      <c r="A149" s="192">
        <v>41</v>
      </c>
      <c r="B149" s="192"/>
      <c r="C149" s="256">
        <v>637004</v>
      </c>
      <c r="D149" s="258" t="s">
        <v>368</v>
      </c>
      <c r="E149" s="396">
        <v>1999.57</v>
      </c>
      <c r="F149" s="396"/>
      <c r="G149" s="492"/>
      <c r="H149" s="396"/>
      <c r="I149" s="492"/>
      <c r="J149" s="492"/>
      <c r="K149" s="492"/>
    </row>
    <row r="150" spans="1:11" x14ac:dyDescent="0.2">
      <c r="A150" s="192">
        <v>41</v>
      </c>
      <c r="B150" s="192"/>
      <c r="C150" s="256">
        <v>637004</v>
      </c>
      <c r="D150" s="258" t="s">
        <v>188</v>
      </c>
      <c r="E150" s="477">
        <v>5576.76</v>
      </c>
      <c r="F150" s="477">
        <v>1139.5</v>
      </c>
      <c r="G150" s="492">
        <v>1000</v>
      </c>
      <c r="H150" s="396">
        <v>403.2</v>
      </c>
      <c r="I150" s="492">
        <v>500</v>
      </c>
      <c r="J150" s="492">
        <v>500</v>
      </c>
      <c r="K150" s="492">
        <v>500</v>
      </c>
    </row>
    <row r="151" spans="1:11" x14ac:dyDescent="0.2">
      <c r="A151" s="214"/>
      <c r="B151" s="214" t="s">
        <v>249</v>
      </c>
      <c r="C151" s="274" t="s">
        <v>249</v>
      </c>
      <c r="D151" s="275"/>
      <c r="E151" s="215">
        <f t="shared" ref="E151:K151" si="20">SUM(E152:E162)</f>
        <v>66857.779999999984</v>
      </c>
      <c r="F151" s="398">
        <f t="shared" si="20"/>
        <v>77317.240000000005</v>
      </c>
      <c r="G151" s="93">
        <f t="shared" si="20"/>
        <v>66300</v>
      </c>
      <c r="H151" s="402">
        <f t="shared" si="20"/>
        <v>84678</v>
      </c>
      <c r="I151" s="505">
        <f t="shared" si="20"/>
        <v>96430</v>
      </c>
      <c r="J151" s="505">
        <f t="shared" si="20"/>
        <v>96430</v>
      </c>
      <c r="K151" s="505">
        <f t="shared" si="20"/>
        <v>96430</v>
      </c>
    </row>
    <row r="152" spans="1:11" x14ac:dyDescent="0.2">
      <c r="A152" s="192">
        <v>41</v>
      </c>
      <c r="B152" s="203"/>
      <c r="C152" s="256">
        <v>632001</v>
      </c>
      <c r="D152" s="264" t="s">
        <v>121</v>
      </c>
      <c r="E152" s="396">
        <v>155.99</v>
      </c>
      <c r="F152" s="396">
        <v>228</v>
      </c>
      <c r="G152" s="493">
        <v>300</v>
      </c>
      <c r="H152" s="396">
        <v>170</v>
      </c>
      <c r="I152" s="493">
        <v>300</v>
      </c>
      <c r="J152" s="493">
        <v>300</v>
      </c>
      <c r="K152" s="493">
        <v>300</v>
      </c>
    </row>
    <row r="153" spans="1:11" x14ac:dyDescent="0.2">
      <c r="A153" s="192">
        <v>41</v>
      </c>
      <c r="B153" s="192"/>
      <c r="C153" s="256">
        <v>633004</v>
      </c>
      <c r="D153" s="255" t="s">
        <v>89</v>
      </c>
      <c r="E153" s="396">
        <v>3992.96</v>
      </c>
      <c r="F153" s="396">
        <v>3366.14</v>
      </c>
      <c r="G153" s="493">
        <v>1000</v>
      </c>
      <c r="H153" s="396">
        <v>3400</v>
      </c>
      <c r="I153" s="493">
        <v>3000</v>
      </c>
      <c r="J153" s="493">
        <v>3000</v>
      </c>
      <c r="K153" s="493">
        <v>3000</v>
      </c>
    </row>
    <row r="154" spans="1:11" x14ac:dyDescent="0.2">
      <c r="A154" s="192">
        <v>41</v>
      </c>
      <c r="B154" s="192"/>
      <c r="C154" s="256">
        <v>637004</v>
      </c>
      <c r="D154" s="258" t="s">
        <v>618</v>
      </c>
      <c r="E154" s="396"/>
      <c r="F154" s="396">
        <v>881.4</v>
      </c>
      <c r="G154" s="493"/>
      <c r="H154" s="396">
        <v>1100</v>
      </c>
      <c r="I154" s="493">
        <v>1130</v>
      </c>
      <c r="J154" s="493">
        <v>1130</v>
      </c>
      <c r="K154" s="493">
        <v>1130</v>
      </c>
    </row>
    <row r="155" spans="1:11" x14ac:dyDescent="0.2">
      <c r="A155" s="192">
        <v>41</v>
      </c>
      <c r="B155" s="192"/>
      <c r="C155" s="256">
        <v>637004</v>
      </c>
      <c r="D155" s="258" t="s">
        <v>279</v>
      </c>
      <c r="E155" s="396">
        <v>59839.63</v>
      </c>
      <c r="F155" s="396">
        <v>72138.17</v>
      </c>
      <c r="G155" s="493">
        <v>65000</v>
      </c>
      <c r="H155" s="396">
        <v>80000</v>
      </c>
      <c r="I155" s="493">
        <v>92000</v>
      </c>
      <c r="J155" s="493">
        <v>92000</v>
      </c>
      <c r="K155" s="493">
        <v>92000</v>
      </c>
    </row>
    <row r="156" spans="1:11" x14ac:dyDescent="0.2">
      <c r="A156" s="192">
        <v>41</v>
      </c>
      <c r="B156" s="192"/>
      <c r="C156" s="256">
        <v>637027</v>
      </c>
      <c r="D156" s="258" t="s">
        <v>242</v>
      </c>
      <c r="E156" s="396">
        <v>2400</v>
      </c>
      <c r="F156" s="396">
        <v>570</v>
      </c>
      <c r="G156" s="493"/>
      <c r="H156" s="396"/>
      <c r="I156" s="493"/>
      <c r="J156" s="493"/>
      <c r="K156" s="493"/>
    </row>
    <row r="157" spans="1:11" x14ac:dyDescent="0.2">
      <c r="A157" s="192">
        <v>41</v>
      </c>
      <c r="B157" s="221"/>
      <c r="C157" s="269">
        <v>621.62300000000005</v>
      </c>
      <c r="D157" s="262" t="s">
        <v>335</v>
      </c>
      <c r="E157" s="396"/>
      <c r="F157" s="396">
        <v>17</v>
      </c>
      <c r="G157" s="493"/>
      <c r="H157" s="396"/>
      <c r="I157" s="493"/>
      <c r="J157" s="493"/>
      <c r="K157" s="493"/>
    </row>
    <row r="158" spans="1:11" x14ac:dyDescent="0.2">
      <c r="A158" s="192">
        <v>41</v>
      </c>
      <c r="B158" s="192"/>
      <c r="C158" s="256">
        <v>625002</v>
      </c>
      <c r="D158" s="258" t="s">
        <v>45</v>
      </c>
      <c r="E158" s="396">
        <v>336</v>
      </c>
      <c r="F158" s="396">
        <v>79.8</v>
      </c>
      <c r="G158" s="492"/>
      <c r="H158" s="396"/>
      <c r="I158" s="492"/>
      <c r="J158" s="492"/>
      <c r="K158" s="492"/>
    </row>
    <row r="159" spans="1:11" x14ac:dyDescent="0.2">
      <c r="A159" s="192">
        <v>41</v>
      </c>
      <c r="B159" s="192"/>
      <c r="C159" s="256">
        <v>625003</v>
      </c>
      <c r="D159" s="258" t="s">
        <v>46</v>
      </c>
      <c r="E159" s="396">
        <v>19.2</v>
      </c>
      <c r="F159" s="396">
        <v>4.5599999999999996</v>
      </c>
      <c r="G159" s="492"/>
      <c r="H159" s="396"/>
      <c r="I159" s="492"/>
      <c r="J159" s="492"/>
      <c r="K159" s="492"/>
    </row>
    <row r="160" spans="1:11" x14ac:dyDescent="0.2">
      <c r="A160" s="192">
        <v>41</v>
      </c>
      <c r="B160" s="221"/>
      <c r="C160" s="256">
        <v>625004</v>
      </c>
      <c r="D160" s="264" t="s">
        <v>177</v>
      </c>
      <c r="E160" s="396"/>
      <c r="F160" s="396">
        <v>5.0999999999999996</v>
      </c>
      <c r="G160" s="492"/>
      <c r="H160" s="396"/>
      <c r="I160" s="492"/>
      <c r="J160" s="492"/>
      <c r="K160" s="492"/>
    </row>
    <row r="161" spans="1:11" x14ac:dyDescent="0.2">
      <c r="A161" s="192">
        <v>41</v>
      </c>
      <c r="B161" s="192"/>
      <c r="C161" s="256">
        <v>625007</v>
      </c>
      <c r="D161" s="258" t="s">
        <v>327</v>
      </c>
      <c r="E161" s="396">
        <v>114</v>
      </c>
      <c r="F161" s="396">
        <v>27.07</v>
      </c>
      <c r="G161" s="492"/>
      <c r="H161" s="396"/>
      <c r="I161" s="492"/>
      <c r="J161" s="492"/>
      <c r="K161" s="492"/>
    </row>
    <row r="162" spans="1:11" x14ac:dyDescent="0.2">
      <c r="A162" s="192">
        <v>41</v>
      </c>
      <c r="B162" s="192"/>
      <c r="C162" s="256">
        <v>632002</v>
      </c>
      <c r="D162" s="258" t="s">
        <v>53</v>
      </c>
      <c r="E162" s="396"/>
      <c r="F162" s="396"/>
      <c r="G162" s="92"/>
      <c r="H162" s="396">
        <v>8</v>
      </c>
      <c r="I162" s="493"/>
      <c r="J162" s="493"/>
      <c r="K162" s="493"/>
    </row>
    <row r="163" spans="1:11" x14ac:dyDescent="0.2">
      <c r="A163" s="214"/>
      <c r="B163" s="214" t="s">
        <v>221</v>
      </c>
      <c r="C163" s="274" t="s">
        <v>257</v>
      </c>
      <c r="D163" s="275"/>
      <c r="E163" s="215">
        <f t="shared" ref="E163:K163" si="21">SUM(E164:E167)</f>
        <v>3240.07</v>
      </c>
      <c r="F163" s="398">
        <f t="shared" si="21"/>
        <v>7648.4500000000007</v>
      </c>
      <c r="G163" s="93">
        <f t="shared" si="21"/>
        <v>8060</v>
      </c>
      <c r="H163" s="402">
        <f t="shared" si="21"/>
        <v>7903</v>
      </c>
      <c r="I163" s="505">
        <f t="shared" si="21"/>
        <v>8060</v>
      </c>
      <c r="J163" s="505">
        <f t="shared" si="21"/>
        <v>8060</v>
      </c>
      <c r="K163" s="505">
        <f t="shared" si="21"/>
        <v>8060</v>
      </c>
    </row>
    <row r="164" spans="1:11" x14ac:dyDescent="0.2">
      <c r="A164" s="192">
        <v>41</v>
      </c>
      <c r="B164" s="217"/>
      <c r="C164" s="278">
        <v>632002</v>
      </c>
      <c r="D164" s="280" t="s">
        <v>205</v>
      </c>
      <c r="E164" s="461">
        <v>3130.07</v>
      </c>
      <c r="F164" s="461">
        <v>6410.76</v>
      </c>
      <c r="G164" s="504">
        <v>7000</v>
      </c>
      <c r="H164" s="461">
        <v>7505</v>
      </c>
      <c r="I164" s="504">
        <v>7000</v>
      </c>
      <c r="J164" s="504">
        <v>7000</v>
      </c>
      <c r="K164" s="504">
        <v>7000</v>
      </c>
    </row>
    <row r="165" spans="1:11" x14ac:dyDescent="0.2">
      <c r="A165" s="192">
        <v>41</v>
      </c>
      <c r="B165" s="217"/>
      <c r="C165" s="278">
        <v>633006</v>
      </c>
      <c r="D165" s="280" t="s">
        <v>55</v>
      </c>
      <c r="E165" s="461"/>
      <c r="F165" s="461"/>
      <c r="G165" s="504"/>
      <c r="H165" s="461">
        <v>338</v>
      </c>
      <c r="I165" s="504"/>
      <c r="J165" s="504"/>
      <c r="K165" s="504"/>
    </row>
    <row r="166" spans="1:11" x14ac:dyDescent="0.2">
      <c r="A166" s="192">
        <v>41</v>
      </c>
      <c r="B166" s="203"/>
      <c r="C166" s="256">
        <v>637004</v>
      </c>
      <c r="D166" s="262" t="s">
        <v>238</v>
      </c>
      <c r="E166" s="396">
        <v>50</v>
      </c>
      <c r="F166" s="396">
        <v>1177.69</v>
      </c>
      <c r="G166" s="492">
        <v>1000</v>
      </c>
      <c r="H166" s="396"/>
      <c r="I166" s="492">
        <v>1000</v>
      </c>
      <c r="J166" s="492">
        <v>1000</v>
      </c>
      <c r="K166" s="492">
        <v>1000</v>
      </c>
    </row>
    <row r="167" spans="1:11" x14ac:dyDescent="0.2">
      <c r="A167" s="192">
        <v>41</v>
      </c>
      <c r="B167" s="203"/>
      <c r="C167" s="256">
        <v>636001</v>
      </c>
      <c r="D167" s="264" t="s">
        <v>190</v>
      </c>
      <c r="E167" s="396">
        <v>60</v>
      </c>
      <c r="F167" s="396">
        <v>60</v>
      </c>
      <c r="G167" s="493">
        <v>60</v>
      </c>
      <c r="H167" s="396">
        <v>60</v>
      </c>
      <c r="I167" s="493">
        <v>60</v>
      </c>
      <c r="J167" s="493">
        <v>60</v>
      </c>
      <c r="K167" s="493">
        <v>60</v>
      </c>
    </row>
    <row r="168" spans="1:11" x14ac:dyDescent="0.2">
      <c r="A168" s="214"/>
      <c r="B168" s="214" t="s">
        <v>220</v>
      </c>
      <c r="C168" s="274" t="s">
        <v>258</v>
      </c>
      <c r="D168" s="275"/>
      <c r="E168" s="215">
        <f t="shared" ref="E168:K168" si="22">SUM(E169:E178)</f>
        <v>7513.82</v>
      </c>
      <c r="F168" s="398">
        <f t="shared" si="22"/>
        <v>20194.429999999997</v>
      </c>
      <c r="G168" s="93">
        <f t="shared" si="22"/>
        <v>9800</v>
      </c>
      <c r="H168" s="402">
        <f t="shared" si="22"/>
        <v>7452</v>
      </c>
      <c r="I168" s="505">
        <f t="shared" si="22"/>
        <v>3200</v>
      </c>
      <c r="J168" s="505">
        <f t="shared" si="22"/>
        <v>3200</v>
      </c>
      <c r="K168" s="505">
        <f t="shared" si="22"/>
        <v>3200</v>
      </c>
    </row>
    <row r="169" spans="1:11" x14ac:dyDescent="0.2">
      <c r="A169" s="192">
        <v>111</v>
      </c>
      <c r="B169" s="217"/>
      <c r="C169" s="278">
        <v>633006</v>
      </c>
      <c r="D169" s="280" t="s">
        <v>808</v>
      </c>
      <c r="E169" s="461">
        <v>65.459999999999994</v>
      </c>
      <c r="F169" s="461">
        <v>198.08</v>
      </c>
      <c r="G169" s="212"/>
      <c r="H169" s="461">
        <v>870</v>
      </c>
      <c r="I169" s="503"/>
      <c r="J169" s="503"/>
      <c r="K169" s="503"/>
    </row>
    <row r="170" spans="1:11" x14ac:dyDescent="0.2">
      <c r="A170" s="192">
        <v>41</v>
      </c>
      <c r="B170" s="217"/>
      <c r="C170" s="278">
        <v>633006</v>
      </c>
      <c r="D170" s="279" t="s">
        <v>55</v>
      </c>
      <c r="E170" s="461">
        <v>937.36</v>
      </c>
      <c r="F170" s="461">
        <v>556.25</v>
      </c>
      <c r="G170" s="503">
        <v>600</v>
      </c>
      <c r="H170" s="461">
        <v>1010</v>
      </c>
      <c r="I170" s="503">
        <v>600</v>
      </c>
      <c r="J170" s="503">
        <v>600</v>
      </c>
      <c r="K170" s="503">
        <v>600</v>
      </c>
    </row>
    <row r="171" spans="1:11" x14ac:dyDescent="0.2">
      <c r="A171" s="192">
        <v>41</v>
      </c>
      <c r="B171" s="192"/>
      <c r="C171" s="256">
        <v>633015</v>
      </c>
      <c r="D171" s="255" t="s">
        <v>90</v>
      </c>
      <c r="E171" s="396">
        <v>565.46</v>
      </c>
      <c r="F171" s="396">
        <v>687.05</v>
      </c>
      <c r="G171" s="493">
        <v>800</v>
      </c>
      <c r="H171" s="396">
        <v>600</v>
      </c>
      <c r="I171" s="493">
        <v>800</v>
      </c>
      <c r="J171" s="493">
        <v>800</v>
      </c>
      <c r="K171" s="493">
        <v>800</v>
      </c>
    </row>
    <row r="172" spans="1:11" x14ac:dyDescent="0.2">
      <c r="A172" s="192">
        <v>41</v>
      </c>
      <c r="B172" s="192"/>
      <c r="C172" s="256">
        <v>634002</v>
      </c>
      <c r="D172" s="255" t="s">
        <v>122</v>
      </c>
      <c r="E172" s="396">
        <v>842.29</v>
      </c>
      <c r="F172" s="396">
        <v>527.85</v>
      </c>
      <c r="G172" s="492">
        <v>800</v>
      </c>
      <c r="H172" s="396">
        <v>1250</v>
      </c>
      <c r="I172" s="492">
        <v>800</v>
      </c>
      <c r="J172" s="492">
        <v>800</v>
      </c>
      <c r="K172" s="492">
        <v>800</v>
      </c>
    </row>
    <row r="173" spans="1:11" x14ac:dyDescent="0.2">
      <c r="A173" s="192">
        <v>111</v>
      </c>
      <c r="B173" s="192"/>
      <c r="C173" s="256">
        <v>637004</v>
      </c>
      <c r="D173" s="258" t="s">
        <v>570</v>
      </c>
      <c r="E173" s="396"/>
      <c r="F173" s="396">
        <v>2395</v>
      </c>
      <c r="G173" s="492"/>
      <c r="H173" s="396"/>
      <c r="I173" s="492"/>
      <c r="J173" s="492"/>
      <c r="K173" s="492"/>
    </row>
    <row r="174" spans="1:11" ht="22.5" x14ac:dyDescent="0.2">
      <c r="A174" s="192">
        <v>111</v>
      </c>
      <c r="B174" s="192"/>
      <c r="C174" s="256">
        <v>637004</v>
      </c>
      <c r="D174" s="258" t="s">
        <v>809</v>
      </c>
      <c r="E174" s="396">
        <v>110.41</v>
      </c>
      <c r="F174" s="396"/>
      <c r="G174" s="492"/>
      <c r="H174" s="396">
        <v>2773</v>
      </c>
      <c r="I174" s="492"/>
      <c r="J174" s="492"/>
      <c r="K174" s="492"/>
    </row>
    <row r="175" spans="1:11" ht="22.5" x14ac:dyDescent="0.2">
      <c r="A175" s="192">
        <v>41</v>
      </c>
      <c r="B175" s="192"/>
      <c r="C175" s="256">
        <v>637004</v>
      </c>
      <c r="D175" s="571" t="s">
        <v>810</v>
      </c>
      <c r="E175" s="396"/>
      <c r="F175" s="396"/>
      <c r="G175" s="492"/>
      <c r="H175" s="396">
        <v>949</v>
      </c>
      <c r="I175" s="492"/>
      <c r="J175" s="492"/>
      <c r="K175" s="492"/>
    </row>
    <row r="176" spans="1:11" x14ac:dyDescent="0.2">
      <c r="A176" s="192">
        <v>45</v>
      </c>
      <c r="B176" s="192"/>
      <c r="C176" s="256">
        <v>635006</v>
      </c>
      <c r="D176" s="107" t="s">
        <v>594</v>
      </c>
      <c r="E176" s="396"/>
      <c r="F176" s="396">
        <v>7039.12</v>
      </c>
      <c r="G176" s="492"/>
      <c r="H176" s="396"/>
      <c r="I176" s="492"/>
      <c r="J176" s="492"/>
      <c r="K176" s="492"/>
    </row>
    <row r="177" spans="1:11" x14ac:dyDescent="0.2">
      <c r="A177" s="192">
        <v>41</v>
      </c>
      <c r="B177" s="192"/>
      <c r="C177" s="256">
        <v>635006</v>
      </c>
      <c r="D177" s="107" t="s">
        <v>595</v>
      </c>
      <c r="E177" s="396"/>
      <c r="F177" s="396">
        <v>940.88</v>
      </c>
      <c r="G177" s="492"/>
      <c r="H177" s="396"/>
      <c r="I177" s="492"/>
      <c r="J177" s="492"/>
      <c r="K177" s="492"/>
    </row>
    <row r="178" spans="1:11" x14ac:dyDescent="0.2">
      <c r="A178" s="192">
        <v>41</v>
      </c>
      <c r="B178" s="192"/>
      <c r="C178" s="256">
        <v>637004</v>
      </c>
      <c r="D178" s="258" t="s">
        <v>360</v>
      </c>
      <c r="E178" s="396">
        <v>4992.84</v>
      </c>
      <c r="F178" s="396">
        <v>7850.2</v>
      </c>
      <c r="G178" s="492">
        <v>7600</v>
      </c>
      <c r="H178" s="396">
        <v>0</v>
      </c>
      <c r="I178" s="492">
        <v>1000</v>
      </c>
      <c r="J178" s="492">
        <v>1000</v>
      </c>
      <c r="K178" s="492">
        <v>1000</v>
      </c>
    </row>
    <row r="179" spans="1:11" x14ac:dyDescent="0.2">
      <c r="A179" s="214"/>
      <c r="B179" s="214" t="s">
        <v>250</v>
      </c>
      <c r="C179" s="274" t="s">
        <v>259</v>
      </c>
      <c r="D179" s="276"/>
      <c r="E179" s="218">
        <f t="shared" ref="E179:K179" si="23">SUM(E180:E203)</f>
        <v>17642.039999999997</v>
      </c>
      <c r="F179" s="399">
        <f t="shared" si="23"/>
        <v>31997.18</v>
      </c>
      <c r="G179" s="219">
        <f t="shared" si="23"/>
        <v>26200</v>
      </c>
      <c r="H179" s="402">
        <f t="shared" si="23"/>
        <v>120143</v>
      </c>
      <c r="I179" s="507">
        <f t="shared" si="23"/>
        <v>30200</v>
      </c>
      <c r="J179" s="507">
        <f t="shared" si="23"/>
        <v>26200</v>
      </c>
      <c r="K179" s="507">
        <f t="shared" si="23"/>
        <v>26200</v>
      </c>
    </row>
    <row r="180" spans="1:11" x14ac:dyDescent="0.2">
      <c r="A180" s="192">
        <v>41</v>
      </c>
      <c r="B180" s="192"/>
      <c r="C180" s="277">
        <v>633006</v>
      </c>
      <c r="D180" s="250" t="s">
        <v>55</v>
      </c>
      <c r="E180" s="485">
        <v>4471.8599999999997</v>
      </c>
      <c r="F180" s="485">
        <v>7060.85</v>
      </c>
      <c r="G180" s="513">
        <v>7000</v>
      </c>
      <c r="H180" s="485">
        <v>350.5</v>
      </c>
      <c r="I180" s="513">
        <v>7000</v>
      </c>
      <c r="J180" s="492">
        <v>7000</v>
      </c>
      <c r="K180" s="492">
        <v>7000</v>
      </c>
    </row>
    <row r="181" spans="1:11" x14ac:dyDescent="0.2">
      <c r="A181" s="192">
        <v>46</v>
      </c>
      <c r="B181" s="192"/>
      <c r="C181" s="277">
        <v>633006</v>
      </c>
      <c r="D181" s="250" t="s">
        <v>55</v>
      </c>
      <c r="E181" s="485"/>
      <c r="F181" s="485"/>
      <c r="G181" s="513"/>
      <c r="H181" s="485">
        <v>6649.5</v>
      </c>
      <c r="I181" s="513"/>
      <c r="J181" s="492"/>
      <c r="K181" s="492"/>
    </row>
    <row r="182" spans="1:11" x14ac:dyDescent="0.2">
      <c r="A182" s="192">
        <v>41</v>
      </c>
      <c r="B182" s="192"/>
      <c r="C182" s="277">
        <v>637004</v>
      </c>
      <c r="D182" s="250" t="s">
        <v>596</v>
      </c>
      <c r="E182" s="485"/>
      <c r="F182" s="485">
        <v>213.3</v>
      </c>
      <c r="G182" s="513"/>
      <c r="H182" s="485"/>
      <c r="I182" s="513"/>
      <c r="J182" s="492"/>
      <c r="K182" s="492"/>
    </row>
    <row r="183" spans="1:11" x14ac:dyDescent="0.2">
      <c r="A183" s="201" t="s">
        <v>600</v>
      </c>
      <c r="B183" s="192"/>
      <c r="C183" s="277">
        <v>637004</v>
      </c>
      <c r="D183" s="250" t="s">
        <v>597</v>
      </c>
      <c r="E183" s="485"/>
      <c r="F183" s="485">
        <v>1706.4</v>
      </c>
      <c r="G183" s="513"/>
      <c r="H183" s="485"/>
      <c r="I183" s="513"/>
      <c r="J183" s="492"/>
      <c r="K183" s="492"/>
    </row>
    <row r="184" spans="1:11" x14ac:dyDescent="0.2">
      <c r="A184" s="192">
        <v>41</v>
      </c>
      <c r="B184" s="192"/>
      <c r="C184" s="277">
        <v>637004</v>
      </c>
      <c r="D184" s="250" t="s">
        <v>188</v>
      </c>
      <c r="E184" s="485">
        <v>4315.8500000000004</v>
      </c>
      <c r="F184" s="485">
        <v>5337.84</v>
      </c>
      <c r="G184" s="513">
        <v>7000</v>
      </c>
      <c r="H184" s="485"/>
      <c r="I184" s="513">
        <v>7000</v>
      </c>
      <c r="J184" s="492">
        <v>7000</v>
      </c>
      <c r="K184" s="492">
        <v>7000</v>
      </c>
    </row>
    <row r="185" spans="1:11" x14ac:dyDescent="0.2">
      <c r="A185" s="192">
        <v>46</v>
      </c>
      <c r="B185" s="192"/>
      <c r="C185" s="277">
        <v>637004</v>
      </c>
      <c r="D185" s="250" t="s">
        <v>188</v>
      </c>
      <c r="E185" s="485"/>
      <c r="F185" s="485"/>
      <c r="G185" s="513"/>
      <c r="H185" s="485">
        <v>10350</v>
      </c>
      <c r="I185" s="513"/>
      <c r="J185" s="492"/>
      <c r="K185" s="492"/>
    </row>
    <row r="186" spans="1:11" x14ac:dyDescent="0.2">
      <c r="A186" s="192">
        <v>41</v>
      </c>
      <c r="B186" s="192"/>
      <c r="C186" s="277">
        <v>633004</v>
      </c>
      <c r="D186" s="250" t="s">
        <v>150</v>
      </c>
      <c r="E186" s="485">
        <v>426.3</v>
      </c>
      <c r="F186" s="485">
        <v>1800.43</v>
      </c>
      <c r="G186" s="513"/>
      <c r="H186" s="485"/>
      <c r="I186" s="513"/>
      <c r="J186" s="492"/>
      <c r="K186" s="492"/>
    </row>
    <row r="187" spans="1:11" x14ac:dyDescent="0.2">
      <c r="A187" s="192">
        <v>111</v>
      </c>
      <c r="B187" s="192"/>
      <c r="C187" s="277">
        <v>633010</v>
      </c>
      <c r="D187" s="250" t="s">
        <v>566</v>
      </c>
      <c r="E187" s="485"/>
      <c r="F187" s="485">
        <v>577.20000000000005</v>
      </c>
      <c r="G187" s="513"/>
      <c r="H187" s="485">
        <v>351</v>
      </c>
      <c r="I187" s="513"/>
      <c r="J187" s="492"/>
      <c r="K187" s="492"/>
    </row>
    <row r="188" spans="1:11" x14ac:dyDescent="0.2">
      <c r="A188" s="192">
        <v>111</v>
      </c>
      <c r="B188" s="192"/>
      <c r="C188" s="277">
        <v>637015</v>
      </c>
      <c r="D188" s="250" t="s">
        <v>567</v>
      </c>
      <c r="E188" s="485"/>
      <c r="F188" s="485">
        <v>22.8</v>
      </c>
      <c r="G188" s="513"/>
      <c r="H188" s="485">
        <v>27</v>
      </c>
      <c r="I188" s="513"/>
      <c r="J188" s="492"/>
      <c r="K188" s="492"/>
    </row>
    <row r="189" spans="1:11" x14ac:dyDescent="0.2">
      <c r="A189" s="192">
        <v>41</v>
      </c>
      <c r="B189" s="192"/>
      <c r="C189" s="277">
        <v>637015</v>
      </c>
      <c r="D189" s="250" t="s">
        <v>619</v>
      </c>
      <c r="E189" s="485"/>
      <c r="F189" s="485">
        <v>57.2</v>
      </c>
      <c r="G189" s="513"/>
      <c r="H189" s="485">
        <v>3</v>
      </c>
      <c r="I189" s="513"/>
      <c r="J189" s="492"/>
      <c r="K189" s="492"/>
    </row>
    <row r="190" spans="1:11" x14ac:dyDescent="0.2">
      <c r="A190" s="192">
        <v>41</v>
      </c>
      <c r="B190" s="192"/>
      <c r="C190" s="277">
        <v>635006</v>
      </c>
      <c r="D190" s="250" t="s">
        <v>811</v>
      </c>
      <c r="E190" s="485"/>
      <c r="F190" s="485"/>
      <c r="G190" s="513"/>
      <c r="H190" s="485">
        <v>1188</v>
      </c>
      <c r="I190" s="513"/>
      <c r="J190" s="492"/>
      <c r="K190" s="492"/>
    </row>
    <row r="191" spans="1:11" ht="22.5" x14ac:dyDescent="0.2">
      <c r="A191" s="192">
        <v>46</v>
      </c>
      <c r="B191" s="192"/>
      <c r="C191" s="277">
        <v>635006</v>
      </c>
      <c r="D191" s="250" t="s">
        <v>812</v>
      </c>
      <c r="E191" s="485"/>
      <c r="F191" s="485"/>
      <c r="G191" s="513"/>
      <c r="H191" s="485">
        <v>10000</v>
      </c>
      <c r="I191" s="513"/>
      <c r="J191" s="492"/>
      <c r="K191" s="492"/>
    </row>
    <row r="192" spans="1:11" ht="22.5" x14ac:dyDescent="0.2">
      <c r="A192" s="192">
        <v>111</v>
      </c>
      <c r="B192" s="192"/>
      <c r="C192" s="277">
        <v>635006</v>
      </c>
      <c r="D192" s="250" t="s">
        <v>813</v>
      </c>
      <c r="E192" s="485"/>
      <c r="F192" s="485"/>
      <c r="G192" s="513"/>
      <c r="H192" s="485">
        <v>69875.320000000007</v>
      </c>
      <c r="I192" s="513"/>
      <c r="J192" s="492"/>
      <c r="K192" s="492"/>
    </row>
    <row r="193" spans="1:11" x14ac:dyDescent="0.2">
      <c r="A193" s="192">
        <v>111</v>
      </c>
      <c r="B193" s="192"/>
      <c r="C193" s="277">
        <v>637007</v>
      </c>
      <c r="D193" s="250" t="s">
        <v>814</v>
      </c>
      <c r="E193" s="485"/>
      <c r="F193" s="485"/>
      <c r="G193" s="513"/>
      <c r="H193" s="485">
        <v>124.68</v>
      </c>
      <c r="I193" s="513"/>
      <c r="J193" s="492"/>
      <c r="K193" s="492"/>
    </row>
    <row r="194" spans="1:11" x14ac:dyDescent="0.2">
      <c r="A194" s="192">
        <v>46</v>
      </c>
      <c r="B194" s="192"/>
      <c r="C194" s="277">
        <v>635006</v>
      </c>
      <c r="D194" s="250" t="s">
        <v>815</v>
      </c>
      <c r="E194" s="485"/>
      <c r="F194" s="485"/>
      <c r="G194" s="513"/>
      <c r="H194" s="485">
        <v>3920</v>
      </c>
      <c r="I194" s="513"/>
      <c r="J194" s="492"/>
      <c r="K194" s="492"/>
    </row>
    <row r="195" spans="1:11" x14ac:dyDescent="0.2">
      <c r="A195" s="201" t="s">
        <v>600</v>
      </c>
      <c r="B195" s="192"/>
      <c r="C195" s="277">
        <v>635006</v>
      </c>
      <c r="D195" s="250" t="s">
        <v>816</v>
      </c>
      <c r="E195" s="485"/>
      <c r="F195" s="485"/>
      <c r="G195" s="513"/>
      <c r="H195" s="485">
        <v>3144</v>
      </c>
      <c r="I195" s="513"/>
      <c r="J195" s="492"/>
      <c r="K195" s="492"/>
    </row>
    <row r="196" spans="1:11" x14ac:dyDescent="0.2">
      <c r="A196" s="201">
        <v>46</v>
      </c>
      <c r="B196" s="192"/>
      <c r="C196" s="277">
        <v>635006</v>
      </c>
      <c r="D196" s="250" t="s">
        <v>817</v>
      </c>
      <c r="E196" s="485"/>
      <c r="F196" s="485"/>
      <c r="G196" s="513"/>
      <c r="H196" s="485">
        <v>2500</v>
      </c>
      <c r="I196" s="513"/>
      <c r="J196" s="492"/>
      <c r="K196" s="492"/>
    </row>
    <row r="197" spans="1:11" x14ac:dyDescent="0.2">
      <c r="A197" s="192">
        <v>41</v>
      </c>
      <c r="B197" s="192"/>
      <c r="C197" s="277">
        <v>635006</v>
      </c>
      <c r="D197" s="250" t="s">
        <v>817</v>
      </c>
      <c r="E197" s="485"/>
      <c r="F197" s="485"/>
      <c r="G197" s="513"/>
      <c r="H197" s="485"/>
      <c r="I197" s="513"/>
      <c r="J197" s="492"/>
      <c r="K197" s="492"/>
    </row>
    <row r="198" spans="1:11" x14ac:dyDescent="0.2">
      <c r="A198" s="192">
        <v>41</v>
      </c>
      <c r="B198" s="192"/>
      <c r="C198" s="257">
        <v>635006</v>
      </c>
      <c r="D198" s="258" t="s">
        <v>818</v>
      </c>
      <c r="E198" s="396"/>
      <c r="F198" s="396"/>
      <c r="G198" s="492"/>
      <c r="H198" s="396"/>
      <c r="I198" s="492">
        <v>4000</v>
      </c>
      <c r="J198" s="492"/>
      <c r="K198" s="492"/>
    </row>
    <row r="199" spans="1:11" x14ac:dyDescent="0.2">
      <c r="A199" s="201">
        <v>41</v>
      </c>
      <c r="B199" s="192"/>
      <c r="C199" s="256">
        <v>637002</v>
      </c>
      <c r="D199" s="258" t="s">
        <v>239</v>
      </c>
      <c r="E199" s="396">
        <v>2961.18</v>
      </c>
      <c r="F199" s="396"/>
      <c r="G199" s="492">
        <v>2000</v>
      </c>
      <c r="H199" s="396">
        <v>2800</v>
      </c>
      <c r="I199" s="492">
        <v>2000</v>
      </c>
      <c r="J199" s="492">
        <v>2000</v>
      </c>
      <c r="K199" s="492">
        <v>2000</v>
      </c>
    </row>
    <row r="200" spans="1:11" x14ac:dyDescent="0.2">
      <c r="A200" s="192">
        <v>41</v>
      </c>
      <c r="B200" s="192"/>
      <c r="C200" s="257">
        <v>632001</v>
      </c>
      <c r="D200" s="258" t="s">
        <v>323</v>
      </c>
      <c r="E200" s="396">
        <v>1108.05</v>
      </c>
      <c r="F200" s="396">
        <v>2075.54</v>
      </c>
      <c r="G200" s="492">
        <v>2000</v>
      </c>
      <c r="H200" s="396">
        <v>1370</v>
      </c>
      <c r="I200" s="492">
        <v>2000</v>
      </c>
      <c r="J200" s="492">
        <v>2000</v>
      </c>
      <c r="K200" s="492">
        <v>2000</v>
      </c>
    </row>
    <row r="201" spans="1:11" x14ac:dyDescent="0.2">
      <c r="A201" s="192">
        <v>111</v>
      </c>
      <c r="B201" s="192"/>
      <c r="C201" s="257" t="s">
        <v>322</v>
      </c>
      <c r="D201" s="258" t="s">
        <v>565</v>
      </c>
      <c r="E201" s="396"/>
      <c r="F201" s="396">
        <v>4575</v>
      </c>
      <c r="G201" s="492"/>
      <c r="H201" s="396"/>
      <c r="I201" s="492"/>
      <c r="J201" s="492"/>
      <c r="K201" s="492"/>
    </row>
    <row r="202" spans="1:11" x14ac:dyDescent="0.2">
      <c r="A202" s="201">
        <v>41</v>
      </c>
      <c r="B202" s="192"/>
      <c r="C202" s="257" t="s">
        <v>322</v>
      </c>
      <c r="D202" s="258" t="s">
        <v>324</v>
      </c>
      <c r="E202" s="396">
        <v>4238.17</v>
      </c>
      <c r="F202" s="396">
        <v>8469.68</v>
      </c>
      <c r="G202" s="492">
        <v>8000</v>
      </c>
      <c r="H202" s="396">
        <v>7000</v>
      </c>
      <c r="I202" s="492">
        <v>8000</v>
      </c>
      <c r="J202" s="492">
        <v>8000</v>
      </c>
      <c r="K202" s="492">
        <v>8000</v>
      </c>
    </row>
    <row r="203" spans="1:11" x14ac:dyDescent="0.2">
      <c r="A203" s="204">
        <v>41</v>
      </c>
      <c r="B203" s="204"/>
      <c r="C203" s="257">
        <v>632002</v>
      </c>
      <c r="D203" s="262" t="s">
        <v>325</v>
      </c>
      <c r="E203" s="396">
        <v>120.63</v>
      </c>
      <c r="F203" s="396">
        <v>100.94</v>
      </c>
      <c r="G203" s="492">
        <v>200</v>
      </c>
      <c r="H203" s="396">
        <v>490</v>
      </c>
      <c r="I203" s="492">
        <v>200</v>
      </c>
      <c r="J203" s="492">
        <v>200</v>
      </c>
      <c r="K203" s="492">
        <v>200</v>
      </c>
    </row>
    <row r="204" spans="1:11" x14ac:dyDescent="0.2">
      <c r="A204" s="214"/>
      <c r="B204" s="214" t="s">
        <v>219</v>
      </c>
      <c r="C204" s="274" t="s">
        <v>219</v>
      </c>
      <c r="D204" s="276"/>
      <c r="E204" s="218">
        <f t="shared" ref="E204:K204" si="24">SUM(E205:E207)</f>
        <v>22931.32</v>
      </c>
      <c r="F204" s="399">
        <f t="shared" si="24"/>
        <v>12425.74</v>
      </c>
      <c r="G204" s="219">
        <f t="shared" si="24"/>
        <v>15500</v>
      </c>
      <c r="H204" s="402">
        <f t="shared" si="24"/>
        <v>12469</v>
      </c>
      <c r="I204" s="507">
        <f t="shared" si="24"/>
        <v>13000</v>
      </c>
      <c r="J204" s="507">
        <f t="shared" si="24"/>
        <v>13000</v>
      </c>
      <c r="K204" s="507">
        <f t="shared" si="24"/>
        <v>13000</v>
      </c>
    </row>
    <row r="205" spans="1:11" x14ac:dyDescent="0.2">
      <c r="A205" s="192">
        <v>41</v>
      </c>
      <c r="B205" s="221" t="s">
        <v>92</v>
      </c>
      <c r="C205" s="257">
        <v>632001</v>
      </c>
      <c r="D205" s="262" t="s">
        <v>123</v>
      </c>
      <c r="E205" s="396">
        <v>19293.55</v>
      </c>
      <c r="F205" s="396"/>
      <c r="G205" s="492">
        <v>15000</v>
      </c>
      <c r="H205" s="396">
        <v>3255</v>
      </c>
      <c r="I205" s="492">
        <v>12000</v>
      </c>
      <c r="J205" s="492">
        <v>12000</v>
      </c>
      <c r="K205" s="492">
        <v>12000</v>
      </c>
    </row>
    <row r="206" spans="1:11" x14ac:dyDescent="0.2">
      <c r="A206" s="192">
        <v>111</v>
      </c>
      <c r="B206" s="221"/>
      <c r="C206" s="257">
        <v>632001</v>
      </c>
      <c r="D206" s="262" t="s">
        <v>620</v>
      </c>
      <c r="E206" s="396"/>
      <c r="F206" s="396">
        <v>11789.81</v>
      </c>
      <c r="G206" s="492"/>
      <c r="H206" s="396">
        <v>8074</v>
      </c>
      <c r="I206" s="492"/>
      <c r="J206" s="492"/>
      <c r="K206" s="492"/>
    </row>
    <row r="207" spans="1:11" x14ac:dyDescent="0.2">
      <c r="A207" s="192">
        <v>41</v>
      </c>
      <c r="B207" s="221"/>
      <c r="C207" s="257">
        <v>637004</v>
      </c>
      <c r="D207" s="262" t="s">
        <v>124</v>
      </c>
      <c r="E207" s="396">
        <v>3637.77</v>
      </c>
      <c r="F207" s="396">
        <v>635.92999999999995</v>
      </c>
      <c r="G207" s="492">
        <v>500</v>
      </c>
      <c r="H207" s="396">
        <v>1140</v>
      </c>
      <c r="I207" s="492">
        <v>1000</v>
      </c>
      <c r="J207" s="492">
        <v>1000</v>
      </c>
      <c r="K207" s="492">
        <v>1000</v>
      </c>
    </row>
    <row r="208" spans="1:11" x14ac:dyDescent="0.2">
      <c r="A208" s="214"/>
      <c r="B208" s="214" t="s">
        <v>218</v>
      </c>
      <c r="C208" s="274" t="s">
        <v>218</v>
      </c>
      <c r="D208" s="276"/>
      <c r="E208" s="218">
        <f t="shared" ref="E208:K208" si="25">SUM(E209:E212)</f>
        <v>8918.33</v>
      </c>
      <c r="F208" s="399">
        <f t="shared" si="25"/>
        <v>9964.880000000001</v>
      </c>
      <c r="G208" s="219">
        <f t="shared" si="25"/>
        <v>6100</v>
      </c>
      <c r="H208" s="402">
        <f t="shared" si="25"/>
        <v>5003</v>
      </c>
      <c r="I208" s="507">
        <f t="shared" si="25"/>
        <v>6100</v>
      </c>
      <c r="J208" s="507">
        <f t="shared" si="25"/>
        <v>6200</v>
      </c>
      <c r="K208" s="507">
        <f t="shared" si="25"/>
        <v>6200</v>
      </c>
    </row>
    <row r="209" spans="1:12" x14ac:dyDescent="0.2">
      <c r="A209" s="192">
        <v>41</v>
      </c>
      <c r="B209" s="221"/>
      <c r="C209" s="256">
        <v>632001</v>
      </c>
      <c r="D209" s="262" t="s">
        <v>382</v>
      </c>
      <c r="E209" s="396">
        <v>1408.48</v>
      </c>
      <c r="F209" s="396">
        <v>2016</v>
      </c>
      <c r="G209" s="205">
        <v>2000</v>
      </c>
      <c r="H209" s="396">
        <v>1080</v>
      </c>
      <c r="I209" s="492">
        <v>2000</v>
      </c>
      <c r="J209" s="492">
        <v>2000</v>
      </c>
      <c r="K209" s="492">
        <v>2000</v>
      </c>
    </row>
    <row r="210" spans="1:12" x14ac:dyDescent="0.2">
      <c r="A210" s="192">
        <v>46</v>
      </c>
      <c r="B210" s="221"/>
      <c r="C210" s="256">
        <v>637004</v>
      </c>
      <c r="D210" s="262" t="s">
        <v>449</v>
      </c>
      <c r="E210" s="396">
        <v>4130.5</v>
      </c>
      <c r="F210" s="396"/>
      <c r="G210" s="205"/>
      <c r="H210" s="396"/>
      <c r="I210" s="492"/>
      <c r="J210" s="492"/>
      <c r="K210" s="492"/>
    </row>
    <row r="211" spans="1:12" x14ac:dyDescent="0.2">
      <c r="A211" s="192">
        <v>46</v>
      </c>
      <c r="B211" s="221"/>
      <c r="C211" s="256">
        <v>635006</v>
      </c>
      <c r="D211" s="262" t="s">
        <v>568</v>
      </c>
      <c r="E211" s="396"/>
      <c r="F211" s="396">
        <v>3827</v>
      </c>
      <c r="G211" s="205"/>
      <c r="H211" s="396"/>
      <c r="I211" s="492"/>
      <c r="J211" s="492"/>
      <c r="K211" s="492"/>
    </row>
    <row r="212" spans="1:12" x14ac:dyDescent="0.2">
      <c r="A212" s="192">
        <v>41</v>
      </c>
      <c r="B212" s="221"/>
      <c r="C212" s="256">
        <v>632002</v>
      </c>
      <c r="D212" s="262" t="s">
        <v>383</v>
      </c>
      <c r="E212" s="396">
        <v>3379.35</v>
      </c>
      <c r="F212" s="396">
        <v>4121.88</v>
      </c>
      <c r="G212" s="205">
        <v>4100</v>
      </c>
      <c r="H212" s="396">
        <v>3923</v>
      </c>
      <c r="I212" s="492">
        <v>4100</v>
      </c>
      <c r="J212" s="492">
        <v>4200</v>
      </c>
      <c r="K212" s="492">
        <v>4200</v>
      </c>
    </row>
    <row r="213" spans="1:12" x14ac:dyDescent="0.2">
      <c r="A213" s="214"/>
      <c r="B213" s="214" t="s">
        <v>244</v>
      </c>
      <c r="C213" s="285" t="s">
        <v>260</v>
      </c>
      <c r="D213" s="276"/>
      <c r="E213" s="218">
        <f t="shared" ref="E213:K213" si="26">SUM(E214:E218)</f>
        <v>4688.82</v>
      </c>
      <c r="F213" s="399">
        <f t="shared" si="26"/>
        <v>13511.68</v>
      </c>
      <c r="G213" s="219">
        <f t="shared" si="26"/>
        <v>12800</v>
      </c>
      <c r="H213" s="402">
        <f t="shared" si="26"/>
        <v>4907</v>
      </c>
      <c r="I213" s="507">
        <f t="shared" si="26"/>
        <v>12400</v>
      </c>
      <c r="J213" s="507">
        <f t="shared" si="26"/>
        <v>12750</v>
      </c>
      <c r="K213" s="507">
        <f t="shared" si="26"/>
        <v>12750</v>
      </c>
    </row>
    <row r="214" spans="1:12" x14ac:dyDescent="0.2">
      <c r="A214" s="192">
        <v>41</v>
      </c>
      <c r="B214" s="192"/>
      <c r="C214" s="256">
        <v>632001</v>
      </c>
      <c r="D214" s="255" t="s">
        <v>103</v>
      </c>
      <c r="E214" s="396">
        <v>1406.75</v>
      </c>
      <c r="F214" s="396">
        <v>1648.81</v>
      </c>
      <c r="G214" s="493">
        <v>1800</v>
      </c>
      <c r="H214" s="396">
        <v>1650</v>
      </c>
      <c r="I214" s="493">
        <v>1900</v>
      </c>
      <c r="J214" s="493">
        <v>2000</v>
      </c>
      <c r="K214" s="493">
        <v>2000</v>
      </c>
    </row>
    <row r="215" spans="1:12" x14ac:dyDescent="0.2">
      <c r="A215" s="192">
        <v>41</v>
      </c>
      <c r="B215" s="192"/>
      <c r="C215" s="256">
        <v>632001</v>
      </c>
      <c r="D215" s="255" t="s">
        <v>104</v>
      </c>
      <c r="E215" s="396">
        <v>2845.42</v>
      </c>
      <c r="F215" s="396">
        <v>7465.02</v>
      </c>
      <c r="G215" s="493">
        <v>10500</v>
      </c>
      <c r="H215" s="396">
        <v>2912</v>
      </c>
      <c r="I215" s="493">
        <v>10000</v>
      </c>
      <c r="J215" s="493">
        <v>10200</v>
      </c>
      <c r="K215" s="493">
        <v>10200</v>
      </c>
    </row>
    <row r="216" spans="1:12" x14ac:dyDescent="0.2">
      <c r="A216" s="192">
        <v>111</v>
      </c>
      <c r="B216" s="192"/>
      <c r="C216" s="256">
        <v>632001</v>
      </c>
      <c r="D216" s="258" t="s">
        <v>562</v>
      </c>
      <c r="E216" s="396"/>
      <c r="F216" s="396">
        <v>4084</v>
      </c>
      <c r="G216" s="493"/>
      <c r="H216" s="396"/>
      <c r="I216" s="493"/>
      <c r="J216" s="493"/>
      <c r="K216" s="493"/>
    </row>
    <row r="217" spans="1:12" x14ac:dyDescent="0.2">
      <c r="A217" s="192">
        <v>41</v>
      </c>
      <c r="B217" s="222"/>
      <c r="C217" s="277">
        <v>632002</v>
      </c>
      <c r="D217" s="255" t="s">
        <v>53</v>
      </c>
      <c r="E217" s="396">
        <v>136.65</v>
      </c>
      <c r="F217" s="396">
        <v>123.85</v>
      </c>
      <c r="G217" s="493">
        <v>300</v>
      </c>
      <c r="H217" s="396">
        <v>145</v>
      </c>
      <c r="I217" s="493">
        <v>300</v>
      </c>
      <c r="J217" s="493">
        <v>300</v>
      </c>
      <c r="K217" s="493">
        <v>300</v>
      </c>
    </row>
    <row r="218" spans="1:12" x14ac:dyDescent="0.2">
      <c r="A218" s="192">
        <v>41</v>
      </c>
      <c r="B218" s="192"/>
      <c r="C218" s="256">
        <v>637004</v>
      </c>
      <c r="D218" s="255" t="s">
        <v>125</v>
      </c>
      <c r="E218" s="396">
        <v>300</v>
      </c>
      <c r="F218" s="396">
        <v>190</v>
      </c>
      <c r="G218" s="493">
        <v>200</v>
      </c>
      <c r="H218" s="396">
        <v>200</v>
      </c>
      <c r="I218" s="493">
        <v>200</v>
      </c>
      <c r="J218" s="493">
        <v>250</v>
      </c>
      <c r="K218" s="493">
        <v>250</v>
      </c>
    </row>
    <row r="219" spans="1:12" x14ac:dyDescent="0.2">
      <c r="A219" s="223"/>
      <c r="B219" s="214" t="s">
        <v>245</v>
      </c>
      <c r="C219" s="281" t="s">
        <v>261</v>
      </c>
      <c r="D219" s="282"/>
      <c r="E219" s="218">
        <f t="shared" ref="E219:K219" si="27">SUM(E220:E226)</f>
        <v>39579.99</v>
      </c>
      <c r="F219" s="399">
        <f t="shared" si="27"/>
        <v>39744.82</v>
      </c>
      <c r="G219" s="219">
        <f t="shared" si="27"/>
        <v>39400</v>
      </c>
      <c r="H219" s="402">
        <f t="shared" si="27"/>
        <v>39978</v>
      </c>
      <c r="I219" s="507">
        <f t="shared" si="27"/>
        <v>40500</v>
      </c>
      <c r="J219" s="507">
        <f t="shared" si="27"/>
        <v>40800</v>
      </c>
      <c r="K219" s="507">
        <f t="shared" si="27"/>
        <v>40800</v>
      </c>
    </row>
    <row r="220" spans="1:12" x14ac:dyDescent="0.2">
      <c r="A220" s="192">
        <v>41</v>
      </c>
      <c r="B220" s="224"/>
      <c r="C220" s="283">
        <v>632001</v>
      </c>
      <c r="D220" s="284" t="s">
        <v>103</v>
      </c>
      <c r="E220" s="461">
        <v>2679.45</v>
      </c>
      <c r="F220" s="461">
        <v>1570.89</v>
      </c>
      <c r="G220" s="508">
        <v>2000</v>
      </c>
      <c r="H220" s="484">
        <v>1700</v>
      </c>
      <c r="I220" s="508">
        <v>2000</v>
      </c>
      <c r="J220" s="508">
        <v>2200</v>
      </c>
      <c r="K220" s="508">
        <v>2200</v>
      </c>
    </row>
    <row r="221" spans="1:12" x14ac:dyDescent="0.2">
      <c r="A221" s="192">
        <v>41</v>
      </c>
      <c r="B221" s="224"/>
      <c r="C221" s="283">
        <v>632001</v>
      </c>
      <c r="D221" s="284" t="s">
        <v>104</v>
      </c>
      <c r="E221" s="461">
        <v>2113.7399999999998</v>
      </c>
      <c r="F221" s="461">
        <v>3366.64</v>
      </c>
      <c r="G221" s="508">
        <v>4500</v>
      </c>
      <c r="H221" s="484">
        <v>1488</v>
      </c>
      <c r="I221" s="508">
        <v>5000</v>
      </c>
      <c r="J221" s="508">
        <v>5000</v>
      </c>
      <c r="K221" s="508">
        <v>5000</v>
      </c>
      <c r="L221" s="487"/>
    </row>
    <row r="222" spans="1:12" x14ac:dyDescent="0.2">
      <c r="A222" s="192">
        <v>111</v>
      </c>
      <c r="B222" s="224"/>
      <c r="C222" s="283">
        <v>632001</v>
      </c>
      <c r="D222" s="284" t="s">
        <v>562</v>
      </c>
      <c r="E222" s="461"/>
      <c r="F222" s="461">
        <v>1960</v>
      </c>
      <c r="G222" s="508"/>
      <c r="H222" s="484">
        <v>3352</v>
      </c>
      <c r="I222" s="508"/>
      <c r="J222" s="508"/>
      <c r="K222" s="508"/>
      <c r="L222" s="487"/>
    </row>
    <row r="223" spans="1:12" x14ac:dyDescent="0.2">
      <c r="A223" s="192">
        <v>41</v>
      </c>
      <c r="B223" s="192"/>
      <c r="C223" s="256">
        <v>632001</v>
      </c>
      <c r="D223" s="255" t="s">
        <v>53</v>
      </c>
      <c r="E223" s="396">
        <v>489.8</v>
      </c>
      <c r="F223" s="396">
        <v>611.29</v>
      </c>
      <c r="G223" s="493">
        <v>600</v>
      </c>
      <c r="H223" s="396">
        <v>1138</v>
      </c>
      <c r="I223" s="493">
        <v>1200</v>
      </c>
      <c r="J223" s="493">
        <v>1300</v>
      </c>
      <c r="K223" s="493">
        <v>1300</v>
      </c>
    </row>
    <row r="224" spans="1:12" x14ac:dyDescent="0.2">
      <c r="A224" s="192">
        <v>41</v>
      </c>
      <c r="B224" s="192"/>
      <c r="C224" s="256">
        <v>637004</v>
      </c>
      <c r="D224" s="255" t="s">
        <v>125</v>
      </c>
      <c r="E224" s="396">
        <v>300</v>
      </c>
      <c r="F224" s="396">
        <v>236</v>
      </c>
      <c r="G224" s="493">
        <v>300</v>
      </c>
      <c r="H224" s="396">
        <v>300</v>
      </c>
      <c r="I224" s="493">
        <v>300</v>
      </c>
      <c r="J224" s="493">
        <v>300</v>
      </c>
      <c r="K224" s="493">
        <v>300</v>
      </c>
    </row>
    <row r="225" spans="1:12" x14ac:dyDescent="0.2">
      <c r="A225" s="192">
        <v>41</v>
      </c>
      <c r="B225" s="192"/>
      <c r="C225" s="256">
        <v>642001</v>
      </c>
      <c r="D225" s="258" t="s">
        <v>413</v>
      </c>
      <c r="E225" s="396">
        <v>29000</v>
      </c>
      <c r="F225" s="396">
        <v>32000</v>
      </c>
      <c r="G225" s="493">
        <v>32000</v>
      </c>
      <c r="H225" s="396">
        <v>32000</v>
      </c>
      <c r="I225" s="493">
        <v>32000</v>
      </c>
      <c r="J225" s="493">
        <v>32000</v>
      </c>
      <c r="K225" s="493">
        <v>32000</v>
      </c>
    </row>
    <row r="226" spans="1:12" x14ac:dyDescent="0.2">
      <c r="A226" s="192">
        <v>41</v>
      </c>
      <c r="B226" s="192"/>
      <c r="C226" s="256">
        <v>633006</v>
      </c>
      <c r="D226" s="258" t="s">
        <v>494</v>
      </c>
      <c r="E226" s="396">
        <v>4997</v>
      </c>
      <c r="F226" s="396"/>
      <c r="G226" s="493"/>
      <c r="H226" s="396"/>
      <c r="I226" s="493"/>
      <c r="J226" s="493"/>
      <c r="K226" s="493"/>
    </row>
    <row r="227" spans="1:12" x14ac:dyDescent="0.2">
      <c r="A227" s="216"/>
      <c r="B227" s="214" t="s">
        <v>246</v>
      </c>
      <c r="C227" s="225" t="s">
        <v>262</v>
      </c>
      <c r="D227" s="226"/>
      <c r="E227" s="215">
        <f t="shared" ref="E227:K227" si="28">SUM(E228:E245)</f>
        <v>17051.07</v>
      </c>
      <c r="F227" s="398">
        <f t="shared" si="28"/>
        <v>20499.319999999996</v>
      </c>
      <c r="G227" s="93">
        <f t="shared" si="28"/>
        <v>61161</v>
      </c>
      <c r="H227" s="402">
        <f t="shared" si="28"/>
        <v>63615</v>
      </c>
      <c r="I227" s="505">
        <f t="shared" si="28"/>
        <v>24831</v>
      </c>
      <c r="J227" s="505">
        <f t="shared" si="28"/>
        <v>24831</v>
      </c>
      <c r="K227" s="505">
        <f t="shared" si="28"/>
        <v>24831</v>
      </c>
    </row>
    <row r="228" spans="1:12" x14ac:dyDescent="0.2">
      <c r="A228" s="192">
        <v>41</v>
      </c>
      <c r="B228" s="221"/>
      <c r="C228" s="269">
        <v>621.62300000000005</v>
      </c>
      <c r="D228" s="262" t="s">
        <v>335</v>
      </c>
      <c r="E228" s="396">
        <v>157.19999999999999</v>
      </c>
      <c r="F228" s="396">
        <v>328.5</v>
      </c>
      <c r="G228" s="205">
        <v>400</v>
      </c>
      <c r="H228" s="396">
        <v>400</v>
      </c>
      <c r="I228" s="205">
        <v>400</v>
      </c>
      <c r="J228" s="205">
        <v>400</v>
      </c>
      <c r="K228" s="205">
        <v>400</v>
      </c>
    </row>
    <row r="229" spans="1:12" x14ac:dyDescent="0.2">
      <c r="A229" s="192">
        <v>41</v>
      </c>
      <c r="B229" s="221"/>
      <c r="C229" s="256">
        <v>625002</v>
      </c>
      <c r="D229" s="262" t="s">
        <v>174</v>
      </c>
      <c r="E229" s="396">
        <v>207.66</v>
      </c>
      <c r="F229" s="396">
        <v>437.38</v>
      </c>
      <c r="G229" s="205">
        <v>500</v>
      </c>
      <c r="H229" s="396">
        <v>500</v>
      </c>
      <c r="I229" s="205">
        <v>500</v>
      </c>
      <c r="J229" s="205">
        <v>500</v>
      </c>
      <c r="K229" s="205">
        <v>500</v>
      </c>
    </row>
    <row r="230" spans="1:12" x14ac:dyDescent="0.2">
      <c r="A230" s="192">
        <v>41</v>
      </c>
      <c r="B230" s="221"/>
      <c r="C230" s="256">
        <v>625003</v>
      </c>
      <c r="D230" s="262" t="s">
        <v>176</v>
      </c>
      <c r="E230" s="396">
        <v>28.55</v>
      </c>
      <c r="F230" s="396">
        <v>44.63</v>
      </c>
      <c r="G230" s="205">
        <v>41</v>
      </c>
      <c r="H230" s="396">
        <v>41</v>
      </c>
      <c r="I230" s="205">
        <v>41</v>
      </c>
      <c r="J230" s="205">
        <v>41</v>
      </c>
      <c r="K230" s="205">
        <v>41</v>
      </c>
    </row>
    <row r="231" spans="1:12" x14ac:dyDescent="0.2">
      <c r="A231" s="192">
        <v>41</v>
      </c>
      <c r="B231" s="221"/>
      <c r="C231" s="256">
        <v>625004</v>
      </c>
      <c r="D231" s="264" t="s">
        <v>177</v>
      </c>
      <c r="E231" s="396">
        <v>44.48</v>
      </c>
      <c r="F231" s="396">
        <v>93.71</v>
      </c>
      <c r="G231" s="205">
        <v>120</v>
      </c>
      <c r="H231" s="396">
        <v>120</v>
      </c>
      <c r="I231" s="205">
        <v>120</v>
      </c>
      <c r="J231" s="205">
        <v>120</v>
      </c>
      <c r="K231" s="205">
        <v>120</v>
      </c>
    </row>
    <row r="232" spans="1:12" x14ac:dyDescent="0.2">
      <c r="A232" s="192">
        <v>41</v>
      </c>
      <c r="B232" s="221"/>
      <c r="C232" s="256">
        <v>625007</v>
      </c>
      <c r="D232" s="264" t="s">
        <v>178</v>
      </c>
      <c r="E232" s="396">
        <v>70.44</v>
      </c>
      <c r="F232" s="396">
        <v>148.36000000000001</v>
      </c>
      <c r="G232" s="205">
        <v>200</v>
      </c>
      <c r="H232" s="396">
        <v>200</v>
      </c>
      <c r="I232" s="205">
        <v>200</v>
      </c>
      <c r="J232" s="205">
        <v>200</v>
      </c>
      <c r="K232" s="205">
        <v>200</v>
      </c>
    </row>
    <row r="233" spans="1:12" x14ac:dyDescent="0.2">
      <c r="A233" s="201">
        <v>41</v>
      </c>
      <c r="B233" s="192"/>
      <c r="C233" s="256">
        <v>637002</v>
      </c>
      <c r="D233" s="255" t="s">
        <v>71</v>
      </c>
      <c r="E233" s="396">
        <v>7603.78</v>
      </c>
      <c r="F233" s="396">
        <v>7724.38</v>
      </c>
      <c r="G233" s="493">
        <v>50000</v>
      </c>
      <c r="H233" s="396">
        <v>13500</v>
      </c>
      <c r="I233" s="493">
        <v>13500</v>
      </c>
      <c r="J233" s="493">
        <v>13500</v>
      </c>
      <c r="K233" s="493">
        <v>13500</v>
      </c>
      <c r="L233" s="572"/>
    </row>
    <row r="234" spans="1:12" x14ac:dyDescent="0.2">
      <c r="A234" s="201">
        <v>41</v>
      </c>
      <c r="B234" s="192"/>
      <c r="C234" s="256">
        <v>637002</v>
      </c>
      <c r="D234" s="258" t="s">
        <v>819</v>
      </c>
      <c r="E234" s="396"/>
      <c r="F234" s="396"/>
      <c r="G234" s="493"/>
      <c r="H234" s="396">
        <v>28957</v>
      </c>
      <c r="I234" s="493"/>
      <c r="J234" s="493"/>
      <c r="K234" s="493"/>
    </row>
    <row r="235" spans="1:12" x14ac:dyDescent="0.2">
      <c r="A235" s="201" t="s">
        <v>600</v>
      </c>
      <c r="B235" s="192"/>
      <c r="C235" s="256">
        <v>637002</v>
      </c>
      <c r="D235" s="258" t="s">
        <v>820</v>
      </c>
      <c r="E235" s="396"/>
      <c r="F235" s="396"/>
      <c r="G235" s="493"/>
      <c r="H235" s="396">
        <v>7183</v>
      </c>
      <c r="I235" s="493"/>
      <c r="J235" s="493"/>
      <c r="K235" s="493"/>
    </row>
    <row r="236" spans="1:12" x14ac:dyDescent="0.2">
      <c r="A236" s="201" t="s">
        <v>232</v>
      </c>
      <c r="B236" s="192"/>
      <c r="C236" s="256">
        <v>637002</v>
      </c>
      <c r="D236" s="258" t="s">
        <v>351</v>
      </c>
      <c r="E236" s="396">
        <v>1000</v>
      </c>
      <c r="F236" s="396"/>
      <c r="G236" s="493"/>
      <c r="H236" s="396"/>
      <c r="I236" s="493"/>
      <c r="J236" s="493"/>
      <c r="K236" s="493"/>
    </row>
    <row r="237" spans="1:12" x14ac:dyDescent="0.2">
      <c r="A237" s="192">
        <v>41</v>
      </c>
      <c r="B237" s="192"/>
      <c r="C237" s="256">
        <v>632004</v>
      </c>
      <c r="D237" s="258" t="s">
        <v>167</v>
      </c>
      <c r="E237" s="396">
        <v>1740</v>
      </c>
      <c r="F237" s="396">
        <v>2380</v>
      </c>
      <c r="G237" s="493">
        <v>2600</v>
      </c>
      <c r="H237" s="396">
        <v>4400</v>
      </c>
      <c r="I237" s="493">
        <v>1600</v>
      </c>
      <c r="J237" s="493">
        <v>1600</v>
      </c>
      <c r="K237" s="493">
        <v>1600</v>
      </c>
    </row>
    <row r="238" spans="1:12" x14ac:dyDescent="0.2">
      <c r="A238" s="192">
        <v>41</v>
      </c>
      <c r="B238" s="192"/>
      <c r="C238" s="256">
        <v>633006</v>
      </c>
      <c r="D238" s="3" t="s">
        <v>362</v>
      </c>
      <c r="E238" s="396"/>
      <c r="F238" s="396">
        <v>129.1</v>
      </c>
      <c r="G238" s="493">
        <v>150</v>
      </c>
      <c r="H238" s="396">
        <v>150</v>
      </c>
      <c r="I238" s="493">
        <v>300</v>
      </c>
      <c r="J238" s="493">
        <v>300</v>
      </c>
      <c r="K238" s="493">
        <v>300</v>
      </c>
    </row>
    <row r="239" spans="1:12" x14ac:dyDescent="0.2">
      <c r="A239" s="201" t="s">
        <v>535</v>
      </c>
      <c r="B239" s="192"/>
      <c r="C239" s="256">
        <v>633009</v>
      </c>
      <c r="D239" s="204" t="s">
        <v>448</v>
      </c>
      <c r="E239" s="396"/>
      <c r="F239" s="396">
        <v>1200</v>
      </c>
      <c r="G239" s="493"/>
      <c r="H239" s="396"/>
      <c r="I239" s="493"/>
      <c r="J239" s="493"/>
      <c r="K239" s="493"/>
    </row>
    <row r="240" spans="1:12" x14ac:dyDescent="0.2">
      <c r="A240" s="192">
        <v>41</v>
      </c>
      <c r="B240" s="192"/>
      <c r="C240" s="256">
        <v>633009</v>
      </c>
      <c r="D240" s="255" t="s">
        <v>126</v>
      </c>
      <c r="E240" s="396"/>
      <c r="F240" s="396">
        <v>241.96</v>
      </c>
      <c r="G240" s="493">
        <v>100</v>
      </c>
      <c r="H240" s="396">
        <v>100</v>
      </c>
      <c r="I240" s="493"/>
      <c r="J240" s="493"/>
      <c r="K240" s="493"/>
    </row>
    <row r="241" spans="1:11" x14ac:dyDescent="0.2">
      <c r="A241" s="192">
        <v>41</v>
      </c>
      <c r="B241" s="192"/>
      <c r="C241" s="256">
        <v>637004</v>
      </c>
      <c r="D241" s="255" t="s">
        <v>171</v>
      </c>
      <c r="E241" s="396">
        <v>1922.4</v>
      </c>
      <c r="F241" s="396">
        <v>2052</v>
      </c>
      <c r="G241" s="493">
        <v>2000</v>
      </c>
      <c r="H241" s="396">
        <v>2000</v>
      </c>
      <c r="I241" s="493">
        <v>2500</v>
      </c>
      <c r="J241" s="493">
        <v>2500</v>
      </c>
      <c r="K241" s="493">
        <v>2500</v>
      </c>
    </row>
    <row r="242" spans="1:11" x14ac:dyDescent="0.2">
      <c r="A242" s="192">
        <v>41</v>
      </c>
      <c r="B242" s="192"/>
      <c r="C242" s="256">
        <v>637027</v>
      </c>
      <c r="D242" s="255" t="s">
        <v>67</v>
      </c>
      <c r="E242" s="396">
        <v>2002</v>
      </c>
      <c r="F242" s="396">
        <v>3185</v>
      </c>
      <c r="G242" s="493">
        <v>2600</v>
      </c>
      <c r="H242" s="396">
        <v>3600</v>
      </c>
      <c r="I242" s="493">
        <v>2600</v>
      </c>
      <c r="J242" s="493">
        <v>2600</v>
      </c>
      <c r="K242" s="493">
        <v>2600</v>
      </c>
    </row>
    <row r="243" spans="1:11" x14ac:dyDescent="0.2">
      <c r="A243" s="192">
        <v>41</v>
      </c>
      <c r="B243" s="192"/>
      <c r="C243" s="256">
        <v>637027</v>
      </c>
      <c r="D243" s="258" t="s">
        <v>352</v>
      </c>
      <c r="E243" s="396">
        <v>2000</v>
      </c>
      <c r="F243" s="396">
        <v>2400</v>
      </c>
      <c r="G243" s="493">
        <v>2400</v>
      </c>
      <c r="H243" s="396">
        <v>2400</v>
      </c>
      <c r="I243" s="493">
        <v>3000</v>
      </c>
      <c r="J243" s="493">
        <v>3000</v>
      </c>
      <c r="K243" s="493">
        <v>3000</v>
      </c>
    </row>
    <row r="244" spans="1:11" x14ac:dyDescent="0.2">
      <c r="A244" s="192">
        <v>41</v>
      </c>
      <c r="B244" s="192"/>
      <c r="C244" s="256">
        <v>637035</v>
      </c>
      <c r="D244" s="255" t="s">
        <v>169</v>
      </c>
      <c r="E244" s="396">
        <v>222.96</v>
      </c>
      <c r="F244" s="396">
        <v>111.5</v>
      </c>
      <c r="G244" s="493"/>
      <c r="H244" s="396"/>
      <c r="I244" s="493"/>
      <c r="J244" s="493"/>
      <c r="K244" s="493"/>
    </row>
    <row r="245" spans="1:11" x14ac:dyDescent="0.2">
      <c r="A245" s="192">
        <v>41</v>
      </c>
      <c r="B245" s="192"/>
      <c r="C245" s="257" t="s">
        <v>359</v>
      </c>
      <c r="D245" s="255" t="s">
        <v>168</v>
      </c>
      <c r="E245" s="396">
        <v>51.6</v>
      </c>
      <c r="F245" s="396">
        <v>22.8</v>
      </c>
      <c r="G245" s="492">
        <v>50</v>
      </c>
      <c r="H245" s="396">
        <v>64</v>
      </c>
      <c r="I245" s="492">
        <v>70</v>
      </c>
      <c r="J245" s="492">
        <v>70</v>
      </c>
      <c r="K245" s="492">
        <v>70</v>
      </c>
    </row>
    <row r="246" spans="1:11" x14ac:dyDescent="0.2">
      <c r="A246" s="216"/>
      <c r="B246" s="214" t="s">
        <v>216</v>
      </c>
      <c r="C246" s="285" t="s">
        <v>216</v>
      </c>
      <c r="D246" s="286"/>
      <c r="E246" s="215">
        <f t="shared" ref="E246:J246" si="29">SUM(E247:E250)</f>
        <v>1499.02</v>
      </c>
      <c r="F246" s="398">
        <f t="shared" si="29"/>
        <v>255.6</v>
      </c>
      <c r="G246" s="93">
        <f t="shared" si="29"/>
        <v>1100</v>
      </c>
      <c r="H246" s="402">
        <f t="shared" si="29"/>
        <v>1414</v>
      </c>
      <c r="I246" s="505">
        <f t="shared" si="29"/>
        <v>900</v>
      </c>
      <c r="J246" s="505">
        <f t="shared" si="29"/>
        <v>900</v>
      </c>
      <c r="K246" s="505">
        <f>SUM(K247:K250)</f>
        <v>900</v>
      </c>
    </row>
    <row r="247" spans="1:11" x14ac:dyDescent="0.2">
      <c r="A247" s="192">
        <v>41</v>
      </c>
      <c r="B247" s="203"/>
      <c r="C247" s="256">
        <v>637035</v>
      </c>
      <c r="D247" s="262" t="s">
        <v>206</v>
      </c>
      <c r="E247" s="396">
        <v>38.4</v>
      </c>
      <c r="F247" s="396">
        <v>69.599999999999994</v>
      </c>
      <c r="G247" s="61">
        <v>100</v>
      </c>
      <c r="H247" s="396">
        <v>39</v>
      </c>
      <c r="I247" s="493"/>
      <c r="J247" s="493"/>
      <c r="K247" s="493"/>
    </row>
    <row r="248" spans="1:11" x14ac:dyDescent="0.2">
      <c r="A248" s="192">
        <v>41</v>
      </c>
      <c r="B248" s="203"/>
      <c r="C248" s="256">
        <v>633006</v>
      </c>
      <c r="D248" s="264" t="s">
        <v>55</v>
      </c>
      <c r="E248" s="396">
        <v>496.6</v>
      </c>
      <c r="F248" s="396"/>
      <c r="G248" s="61"/>
      <c r="H248" s="396"/>
      <c r="I248" s="493"/>
      <c r="J248" s="493"/>
      <c r="K248" s="493"/>
    </row>
    <row r="249" spans="1:11" x14ac:dyDescent="0.2">
      <c r="A249" s="192">
        <v>41</v>
      </c>
      <c r="B249" s="203"/>
      <c r="C249" s="257" t="s">
        <v>211</v>
      </c>
      <c r="D249" s="262" t="s">
        <v>821</v>
      </c>
      <c r="E249" s="396"/>
      <c r="F249" s="396"/>
      <c r="G249" s="61"/>
      <c r="H249" s="396">
        <v>375</v>
      </c>
      <c r="I249" s="493">
        <v>400</v>
      </c>
      <c r="J249" s="493">
        <v>400</v>
      </c>
      <c r="K249" s="493">
        <v>400</v>
      </c>
    </row>
    <row r="250" spans="1:11" x14ac:dyDescent="0.2">
      <c r="A250" s="192">
        <v>41</v>
      </c>
      <c r="B250" s="192"/>
      <c r="C250" s="256">
        <v>637004</v>
      </c>
      <c r="D250" s="255" t="s">
        <v>127</v>
      </c>
      <c r="E250" s="396">
        <v>964.02</v>
      </c>
      <c r="F250" s="396">
        <v>186</v>
      </c>
      <c r="G250" s="61">
        <v>1000</v>
      </c>
      <c r="H250" s="396">
        <v>1000</v>
      </c>
      <c r="I250" s="493">
        <v>500</v>
      </c>
      <c r="J250" s="493">
        <v>500</v>
      </c>
      <c r="K250" s="493">
        <v>500</v>
      </c>
    </row>
    <row r="251" spans="1:11" x14ac:dyDescent="0.2">
      <c r="A251" s="214"/>
      <c r="B251" s="214" t="s">
        <v>217</v>
      </c>
      <c r="C251" s="285" t="s">
        <v>217</v>
      </c>
      <c r="D251" s="276"/>
      <c r="E251" s="215">
        <f t="shared" ref="E251:K251" si="30">SUM(E252:E257)</f>
        <v>5891.2699999999995</v>
      </c>
      <c r="F251" s="398">
        <f t="shared" si="30"/>
        <v>5579.3099999999995</v>
      </c>
      <c r="G251" s="93">
        <f t="shared" si="30"/>
        <v>6400</v>
      </c>
      <c r="H251" s="402">
        <f t="shared" si="30"/>
        <v>5877</v>
      </c>
      <c r="I251" s="505">
        <f t="shared" si="30"/>
        <v>6420</v>
      </c>
      <c r="J251" s="505">
        <f t="shared" si="30"/>
        <v>6420</v>
      </c>
      <c r="K251" s="505">
        <f t="shared" si="30"/>
        <v>6420</v>
      </c>
    </row>
    <row r="252" spans="1:11" x14ac:dyDescent="0.2">
      <c r="A252" s="192">
        <v>41</v>
      </c>
      <c r="B252" s="203"/>
      <c r="C252" s="256">
        <v>632001</v>
      </c>
      <c r="D252" s="264" t="s">
        <v>103</v>
      </c>
      <c r="E252" s="396">
        <v>1253.1300000000001</v>
      </c>
      <c r="F252" s="396">
        <v>1092</v>
      </c>
      <c r="G252" s="493">
        <v>1100</v>
      </c>
      <c r="H252" s="396">
        <v>650</v>
      </c>
      <c r="I252" s="493">
        <v>1100</v>
      </c>
      <c r="J252" s="493">
        <v>1100</v>
      </c>
      <c r="K252" s="493">
        <v>1100</v>
      </c>
    </row>
    <row r="253" spans="1:11" x14ac:dyDescent="0.2">
      <c r="A253" s="192">
        <v>41</v>
      </c>
      <c r="B253" s="203"/>
      <c r="C253" s="256">
        <v>632002</v>
      </c>
      <c r="D253" s="264" t="s">
        <v>53</v>
      </c>
      <c r="E253" s="396">
        <v>97.19</v>
      </c>
      <c r="F253" s="396">
        <v>45.84</v>
      </c>
      <c r="G253" s="493">
        <v>100</v>
      </c>
      <c r="H253" s="396">
        <v>72</v>
      </c>
      <c r="I253" s="493">
        <v>100</v>
      </c>
      <c r="J253" s="493">
        <v>100</v>
      </c>
      <c r="K253" s="493">
        <v>100</v>
      </c>
    </row>
    <row r="254" spans="1:11" x14ac:dyDescent="0.2">
      <c r="A254" s="192">
        <v>41</v>
      </c>
      <c r="B254" s="191"/>
      <c r="C254" s="257">
        <v>633006</v>
      </c>
      <c r="D254" s="262" t="s">
        <v>55</v>
      </c>
      <c r="E254" s="396">
        <v>252.7</v>
      </c>
      <c r="F254" s="396">
        <v>182.3</v>
      </c>
      <c r="G254" s="493">
        <v>200</v>
      </c>
      <c r="H254" s="396">
        <v>200</v>
      </c>
      <c r="I254" s="493">
        <v>220</v>
      </c>
      <c r="J254" s="493">
        <v>220</v>
      </c>
      <c r="K254" s="493">
        <v>220</v>
      </c>
    </row>
    <row r="255" spans="1:11" x14ac:dyDescent="0.2">
      <c r="A255" s="192">
        <v>41</v>
      </c>
      <c r="B255" s="192"/>
      <c r="C255" s="256">
        <v>637004</v>
      </c>
      <c r="D255" s="264" t="s">
        <v>186</v>
      </c>
      <c r="E255" s="396">
        <v>50</v>
      </c>
      <c r="F255" s="396"/>
      <c r="G255" s="493">
        <v>50</v>
      </c>
      <c r="H255" s="396">
        <v>50</v>
      </c>
      <c r="I255" s="493">
        <v>50</v>
      </c>
      <c r="J255" s="493">
        <v>50</v>
      </c>
      <c r="K255" s="493">
        <v>50</v>
      </c>
    </row>
    <row r="256" spans="1:11" x14ac:dyDescent="0.2">
      <c r="A256" s="192">
        <v>41</v>
      </c>
      <c r="B256" s="192"/>
      <c r="C256" s="256">
        <v>637004</v>
      </c>
      <c r="D256" s="255" t="s">
        <v>128</v>
      </c>
      <c r="E256" s="396">
        <v>4079.85</v>
      </c>
      <c r="F256" s="396">
        <v>3517.4</v>
      </c>
      <c r="G256" s="492">
        <v>4700</v>
      </c>
      <c r="H256" s="396">
        <v>4700</v>
      </c>
      <c r="I256" s="492">
        <v>4700</v>
      </c>
      <c r="J256" s="492">
        <v>4700</v>
      </c>
      <c r="K256" s="492">
        <v>4700</v>
      </c>
    </row>
    <row r="257" spans="1:11" x14ac:dyDescent="0.2">
      <c r="A257" s="192">
        <v>41</v>
      </c>
      <c r="B257" s="192"/>
      <c r="C257" s="277">
        <v>632004</v>
      </c>
      <c r="D257" s="250" t="s">
        <v>129</v>
      </c>
      <c r="E257" s="396">
        <v>158.4</v>
      </c>
      <c r="F257" s="396">
        <v>741.77</v>
      </c>
      <c r="G257" s="493">
        <v>250</v>
      </c>
      <c r="H257" s="396">
        <v>205</v>
      </c>
      <c r="I257" s="493">
        <v>250</v>
      </c>
      <c r="J257" s="493">
        <v>250</v>
      </c>
      <c r="K257" s="493">
        <v>250</v>
      </c>
    </row>
    <row r="258" spans="1:11" x14ac:dyDescent="0.2">
      <c r="A258" s="227"/>
      <c r="B258" s="227" t="s">
        <v>225</v>
      </c>
      <c r="C258" s="287" t="s">
        <v>225</v>
      </c>
      <c r="D258" s="101"/>
      <c r="E258" s="228">
        <f>SUM(E259+E272+E287+E289+E306+E330+E339+E353)</f>
        <v>159846.75</v>
      </c>
      <c r="F258" s="400">
        <f>SUM(F259+F272+F287+F289+F306+F330+F339+F353)</f>
        <v>177123.13000000003</v>
      </c>
      <c r="G258" s="229">
        <f>SUM(G259+G272+G287+G289+G306+G330+G339+G353)</f>
        <v>179007</v>
      </c>
      <c r="H258" s="457">
        <f>SUM(H259+H272+H287+H289+H306+H330+H339+H353+H328)</f>
        <v>196650.66999999998</v>
      </c>
      <c r="I258" s="509">
        <f>SUM(I259+I272+I287+I289+I306+I328+I330+I339+I353)</f>
        <v>207910</v>
      </c>
      <c r="J258" s="509">
        <f>SUM(J259+J272+J287+J289+J306+J328+J330+J339+J353)</f>
        <v>205320</v>
      </c>
      <c r="K258" s="509">
        <f>SUM(K259+K272+K287+K289+K306+K328+K330+K339+K353)</f>
        <v>205320</v>
      </c>
    </row>
    <row r="259" spans="1:11" x14ac:dyDescent="0.2">
      <c r="A259" s="210"/>
      <c r="B259" s="210" t="s">
        <v>130</v>
      </c>
      <c r="C259" s="288">
        <v>610</v>
      </c>
      <c r="D259" s="289" t="s">
        <v>132</v>
      </c>
      <c r="E259" s="197">
        <f t="shared" ref="E259:K259" si="31">SUM(E260:E271)</f>
        <v>90953.299999999988</v>
      </c>
      <c r="F259" s="401">
        <f t="shared" si="31"/>
        <v>96884.150000000009</v>
      </c>
      <c r="G259" s="230">
        <f t="shared" si="31"/>
        <v>109018</v>
      </c>
      <c r="H259" s="401">
        <f t="shared" si="31"/>
        <v>109418</v>
      </c>
      <c r="I259" s="510">
        <f t="shared" si="31"/>
        <v>119088</v>
      </c>
      <c r="J259" s="510">
        <f t="shared" si="31"/>
        <v>119088</v>
      </c>
      <c r="K259" s="510">
        <f t="shared" si="31"/>
        <v>119088</v>
      </c>
    </row>
    <row r="260" spans="1:11" x14ac:dyDescent="0.2">
      <c r="A260" s="192">
        <v>41</v>
      </c>
      <c r="B260" s="192"/>
      <c r="C260" s="249">
        <v>611</v>
      </c>
      <c r="D260" s="290" t="s">
        <v>132</v>
      </c>
      <c r="E260" s="540">
        <v>78396.929999999993</v>
      </c>
      <c r="F260" s="540">
        <v>84699.31</v>
      </c>
      <c r="G260" s="511">
        <v>94236</v>
      </c>
      <c r="H260" s="534">
        <v>94236</v>
      </c>
      <c r="I260" s="511"/>
      <c r="J260" s="511"/>
      <c r="K260" s="511"/>
    </row>
    <row r="261" spans="1:11" x14ac:dyDescent="0.2">
      <c r="A261" s="192">
        <v>111</v>
      </c>
      <c r="B261" s="192"/>
      <c r="C261" s="249">
        <v>611</v>
      </c>
      <c r="D261" s="290" t="s">
        <v>132</v>
      </c>
      <c r="E261" s="540"/>
      <c r="F261" s="540"/>
      <c r="G261" s="511"/>
      <c r="H261" s="534"/>
      <c r="I261" s="511">
        <v>108672</v>
      </c>
      <c r="J261" s="511">
        <v>108672</v>
      </c>
      <c r="K261" s="511">
        <v>108672</v>
      </c>
    </row>
    <row r="262" spans="1:11" x14ac:dyDescent="0.2">
      <c r="A262" s="201" t="s">
        <v>386</v>
      </c>
      <c r="B262" s="192"/>
      <c r="C262" s="249">
        <v>611</v>
      </c>
      <c r="D262" s="290" t="s">
        <v>627</v>
      </c>
      <c r="E262" s="540"/>
      <c r="F262" s="540">
        <v>2658.27</v>
      </c>
      <c r="G262" s="511"/>
      <c r="H262" s="534"/>
      <c r="I262" s="511"/>
      <c r="J262" s="511"/>
      <c r="K262" s="511"/>
    </row>
    <row r="263" spans="1:11" x14ac:dyDescent="0.2">
      <c r="A263" s="192">
        <v>41</v>
      </c>
      <c r="B263" s="192"/>
      <c r="C263" s="277">
        <v>612001</v>
      </c>
      <c r="D263" s="290" t="s">
        <v>285</v>
      </c>
      <c r="E263" s="540">
        <v>2717.94</v>
      </c>
      <c r="F263" s="540">
        <v>4523.6400000000003</v>
      </c>
      <c r="G263" s="492">
        <v>1980</v>
      </c>
      <c r="H263" s="396">
        <v>1980</v>
      </c>
      <c r="I263" s="492"/>
      <c r="J263" s="492"/>
      <c r="K263" s="492"/>
    </row>
    <row r="264" spans="1:11" x14ac:dyDescent="0.2">
      <c r="A264" s="192">
        <v>111</v>
      </c>
      <c r="B264" s="192"/>
      <c r="C264" s="277">
        <v>612001</v>
      </c>
      <c r="D264" s="290" t="s">
        <v>285</v>
      </c>
      <c r="E264" s="540"/>
      <c r="F264" s="540"/>
      <c r="G264" s="492"/>
      <c r="H264" s="396"/>
      <c r="I264" s="492">
        <v>1140</v>
      </c>
      <c r="J264" s="492">
        <v>1140</v>
      </c>
      <c r="K264" s="492">
        <v>1140</v>
      </c>
    </row>
    <row r="265" spans="1:11" x14ac:dyDescent="0.2">
      <c r="A265" s="192">
        <v>41</v>
      </c>
      <c r="B265" s="192"/>
      <c r="C265" s="277">
        <v>612002</v>
      </c>
      <c r="D265" s="290" t="s">
        <v>286</v>
      </c>
      <c r="E265" s="540">
        <v>3927.65</v>
      </c>
      <c r="F265" s="540">
        <v>4557.33</v>
      </c>
      <c r="G265" s="492">
        <v>8622</v>
      </c>
      <c r="H265" s="396">
        <v>8622</v>
      </c>
      <c r="I265" s="492"/>
      <c r="J265" s="492"/>
      <c r="K265" s="492"/>
    </row>
    <row r="266" spans="1:11" x14ac:dyDescent="0.2">
      <c r="A266" s="192">
        <v>111</v>
      </c>
      <c r="B266" s="192"/>
      <c r="C266" s="277">
        <v>612002</v>
      </c>
      <c r="D266" s="290" t="s">
        <v>286</v>
      </c>
      <c r="E266" s="540"/>
      <c r="F266" s="540"/>
      <c r="G266" s="492"/>
      <c r="H266" s="396"/>
      <c r="I266" s="492">
        <v>7356</v>
      </c>
      <c r="J266" s="492">
        <v>7356</v>
      </c>
      <c r="K266" s="492">
        <v>7356</v>
      </c>
    </row>
    <row r="267" spans="1:11" x14ac:dyDescent="0.2">
      <c r="A267" s="192">
        <v>41</v>
      </c>
      <c r="B267" s="192"/>
      <c r="C267" s="277">
        <v>613</v>
      </c>
      <c r="D267" s="290" t="s">
        <v>387</v>
      </c>
      <c r="E267" s="540">
        <v>525.78</v>
      </c>
      <c r="F267" s="540">
        <v>445.6</v>
      </c>
      <c r="G267" s="492">
        <v>1080</v>
      </c>
      <c r="H267" s="396">
        <v>1080</v>
      </c>
      <c r="I267" s="492"/>
      <c r="J267" s="492"/>
      <c r="K267" s="492"/>
    </row>
    <row r="268" spans="1:11" x14ac:dyDescent="0.2">
      <c r="A268" s="192">
        <v>111</v>
      </c>
      <c r="B268" s="192"/>
      <c r="C268" s="277">
        <v>613</v>
      </c>
      <c r="D268" s="290" t="s">
        <v>387</v>
      </c>
      <c r="E268" s="540"/>
      <c r="F268" s="540"/>
      <c r="G268" s="492"/>
      <c r="H268" s="396"/>
      <c r="I268" s="492">
        <v>720</v>
      </c>
      <c r="J268" s="492">
        <v>720</v>
      </c>
      <c r="K268" s="492">
        <v>720</v>
      </c>
    </row>
    <row r="269" spans="1:11" x14ac:dyDescent="0.2">
      <c r="A269" s="192">
        <v>111</v>
      </c>
      <c r="B269" s="192"/>
      <c r="C269" s="277">
        <v>614</v>
      </c>
      <c r="D269" s="290" t="s">
        <v>465</v>
      </c>
      <c r="E269" s="540">
        <v>1150</v>
      </c>
      <c r="F269" s="540"/>
      <c r="G269" s="513"/>
      <c r="H269" s="485">
        <v>400</v>
      </c>
      <c r="I269" s="513">
        <v>800</v>
      </c>
      <c r="J269" s="513">
        <v>800</v>
      </c>
      <c r="K269" s="513">
        <v>800</v>
      </c>
    </row>
    <row r="270" spans="1:11" x14ac:dyDescent="0.2">
      <c r="A270" s="192">
        <v>41</v>
      </c>
      <c r="B270" s="192"/>
      <c r="C270" s="277">
        <v>614</v>
      </c>
      <c r="D270" s="290" t="s">
        <v>42</v>
      </c>
      <c r="E270" s="540">
        <v>4235</v>
      </c>
      <c r="F270" s="540"/>
      <c r="G270" s="513">
        <v>3100</v>
      </c>
      <c r="H270" s="485">
        <v>3100</v>
      </c>
      <c r="I270" s="513"/>
      <c r="J270" s="513"/>
      <c r="K270" s="513"/>
    </row>
    <row r="271" spans="1:11" x14ac:dyDescent="0.2">
      <c r="A271" s="192">
        <v>111</v>
      </c>
      <c r="B271" s="192"/>
      <c r="C271" s="249">
        <v>614</v>
      </c>
      <c r="D271" s="250" t="s">
        <v>42</v>
      </c>
      <c r="E271" s="396"/>
      <c r="F271" s="396"/>
      <c r="G271" s="492"/>
      <c r="H271" s="396"/>
      <c r="I271" s="492">
        <v>400</v>
      </c>
      <c r="J271" s="492">
        <v>400</v>
      </c>
      <c r="K271" s="492">
        <v>400</v>
      </c>
    </row>
    <row r="272" spans="1:11" x14ac:dyDescent="0.2">
      <c r="A272" s="210"/>
      <c r="B272" s="210"/>
      <c r="C272" s="288">
        <v>620</v>
      </c>
      <c r="D272" s="289" t="s">
        <v>152</v>
      </c>
      <c r="E272" s="197">
        <f t="shared" ref="E272:K272" si="32">SUM(E273:E286)</f>
        <v>30886.649999999998</v>
      </c>
      <c r="F272" s="401">
        <f t="shared" si="32"/>
        <v>32654.18</v>
      </c>
      <c r="G272" s="230">
        <f t="shared" si="32"/>
        <v>38102</v>
      </c>
      <c r="H272" s="401">
        <f t="shared" si="32"/>
        <v>38102</v>
      </c>
      <c r="I272" s="510">
        <f t="shared" si="32"/>
        <v>43653</v>
      </c>
      <c r="J272" s="510">
        <f t="shared" si="32"/>
        <v>43653</v>
      </c>
      <c r="K272" s="510">
        <f t="shared" si="32"/>
        <v>43653</v>
      </c>
    </row>
    <row r="273" spans="1:11" x14ac:dyDescent="0.2">
      <c r="A273" s="192">
        <v>41</v>
      </c>
      <c r="B273" s="192"/>
      <c r="C273" s="249">
        <v>621.62300000000005</v>
      </c>
      <c r="D273" s="250" t="s">
        <v>133</v>
      </c>
      <c r="E273" s="396">
        <v>8700.74</v>
      </c>
      <c r="F273" s="396">
        <v>8929.3700000000008</v>
      </c>
      <c r="G273" s="492">
        <v>10902</v>
      </c>
      <c r="H273" s="492">
        <v>10902</v>
      </c>
      <c r="I273" s="492"/>
      <c r="J273" s="492"/>
      <c r="K273" s="492"/>
    </row>
    <row r="274" spans="1:11" x14ac:dyDescent="0.2">
      <c r="A274" s="192">
        <v>111</v>
      </c>
      <c r="B274" s="192"/>
      <c r="C274" s="249">
        <v>621.62300000000005</v>
      </c>
      <c r="D274" s="250" t="s">
        <v>133</v>
      </c>
      <c r="E274" s="396"/>
      <c r="F274" s="396"/>
      <c r="G274" s="492"/>
      <c r="H274" s="492"/>
      <c r="I274" s="492">
        <v>13385</v>
      </c>
      <c r="J274" s="492">
        <v>13385</v>
      </c>
      <c r="K274" s="492">
        <v>13385</v>
      </c>
    </row>
    <row r="275" spans="1:11" x14ac:dyDescent="0.2">
      <c r="A275" s="192">
        <v>41</v>
      </c>
      <c r="B275" s="192"/>
      <c r="C275" s="277">
        <v>625001</v>
      </c>
      <c r="D275" s="250" t="s">
        <v>44</v>
      </c>
      <c r="E275" s="396">
        <v>1274.1600000000001</v>
      </c>
      <c r="F275" s="396">
        <v>1363.79</v>
      </c>
      <c r="G275" s="492">
        <v>1526</v>
      </c>
      <c r="H275" s="492">
        <v>1526</v>
      </c>
      <c r="I275" s="492"/>
      <c r="J275" s="492"/>
      <c r="K275" s="492"/>
    </row>
    <row r="276" spans="1:11" x14ac:dyDescent="0.2">
      <c r="A276" s="192">
        <v>111</v>
      </c>
      <c r="B276" s="192"/>
      <c r="C276" s="277">
        <v>625001</v>
      </c>
      <c r="D276" s="250" t="s">
        <v>44</v>
      </c>
      <c r="E276" s="396"/>
      <c r="F276" s="396"/>
      <c r="G276" s="492"/>
      <c r="H276" s="492"/>
      <c r="I276" s="492">
        <v>1703</v>
      </c>
      <c r="J276" s="492">
        <v>1703</v>
      </c>
      <c r="K276" s="492">
        <v>1703</v>
      </c>
    </row>
    <row r="277" spans="1:11" x14ac:dyDescent="0.2">
      <c r="A277" s="192">
        <v>41</v>
      </c>
      <c r="B277" s="192"/>
      <c r="C277" s="277">
        <v>625002</v>
      </c>
      <c r="D277" s="250" t="s">
        <v>45</v>
      </c>
      <c r="E277" s="396">
        <v>12747.15</v>
      </c>
      <c r="F277" s="396">
        <v>13642.69</v>
      </c>
      <c r="G277" s="492">
        <v>15263</v>
      </c>
      <c r="H277" s="492">
        <v>15263</v>
      </c>
      <c r="I277" s="492"/>
      <c r="J277" s="492"/>
      <c r="K277" s="492"/>
    </row>
    <row r="278" spans="1:11" x14ac:dyDescent="0.2">
      <c r="A278" s="192">
        <v>111</v>
      </c>
      <c r="B278" s="192"/>
      <c r="C278" s="277">
        <v>625002</v>
      </c>
      <c r="D278" s="250" t="s">
        <v>45</v>
      </c>
      <c r="E278" s="396"/>
      <c r="F278" s="396"/>
      <c r="G278" s="492"/>
      <c r="H278" s="492"/>
      <c r="I278" s="492">
        <v>17035</v>
      </c>
      <c r="J278" s="492">
        <v>17035</v>
      </c>
      <c r="K278" s="492">
        <v>17035</v>
      </c>
    </row>
    <row r="279" spans="1:11" x14ac:dyDescent="0.2">
      <c r="A279" s="192">
        <v>41</v>
      </c>
      <c r="B279" s="192"/>
      <c r="C279" s="277">
        <v>625003</v>
      </c>
      <c r="D279" s="250" t="s">
        <v>46</v>
      </c>
      <c r="E279" s="396">
        <v>732.65</v>
      </c>
      <c r="F279" s="396">
        <v>779.25</v>
      </c>
      <c r="G279" s="492">
        <v>872</v>
      </c>
      <c r="H279" s="492">
        <v>872</v>
      </c>
      <c r="I279" s="492"/>
      <c r="J279" s="492"/>
      <c r="K279" s="492"/>
    </row>
    <row r="280" spans="1:11" x14ac:dyDescent="0.2">
      <c r="A280" s="192">
        <v>111</v>
      </c>
      <c r="B280" s="192"/>
      <c r="C280" s="277">
        <v>625003</v>
      </c>
      <c r="D280" s="250" t="s">
        <v>46</v>
      </c>
      <c r="E280" s="396"/>
      <c r="F280" s="396"/>
      <c r="G280" s="492"/>
      <c r="H280" s="492"/>
      <c r="I280" s="492">
        <v>974</v>
      </c>
      <c r="J280" s="492">
        <v>974</v>
      </c>
      <c r="K280" s="492">
        <v>974</v>
      </c>
    </row>
    <row r="281" spans="1:11" x14ac:dyDescent="0.2">
      <c r="A281" s="192">
        <v>41</v>
      </c>
      <c r="B281" s="192"/>
      <c r="C281" s="277">
        <v>625004</v>
      </c>
      <c r="D281" s="250" t="s">
        <v>47</v>
      </c>
      <c r="E281" s="396">
        <v>2316.5300000000002</v>
      </c>
      <c r="F281" s="396">
        <v>2490.65</v>
      </c>
      <c r="G281" s="492">
        <v>3271</v>
      </c>
      <c r="H281" s="492">
        <v>3271</v>
      </c>
      <c r="I281" s="492"/>
      <c r="J281" s="492"/>
      <c r="K281" s="492"/>
    </row>
    <row r="282" spans="1:11" x14ac:dyDescent="0.2">
      <c r="A282" s="192">
        <v>111</v>
      </c>
      <c r="B282" s="192"/>
      <c r="C282" s="277">
        <v>625004</v>
      </c>
      <c r="D282" s="250" t="s">
        <v>47</v>
      </c>
      <c r="E282" s="396"/>
      <c r="F282" s="396"/>
      <c r="G282" s="492"/>
      <c r="H282" s="492"/>
      <c r="I282" s="492">
        <v>3573</v>
      </c>
      <c r="J282" s="492">
        <v>3573</v>
      </c>
      <c r="K282" s="492">
        <v>3573</v>
      </c>
    </row>
    <row r="283" spans="1:11" x14ac:dyDescent="0.2">
      <c r="A283" s="192">
        <v>41</v>
      </c>
      <c r="B283" s="192"/>
      <c r="C283" s="277">
        <v>625005</v>
      </c>
      <c r="D283" s="250" t="s">
        <v>48</v>
      </c>
      <c r="E283" s="396">
        <v>790.89</v>
      </c>
      <c r="F283" s="396">
        <v>820.02</v>
      </c>
      <c r="G283" s="492">
        <v>1090</v>
      </c>
      <c r="H283" s="492">
        <v>1090</v>
      </c>
      <c r="I283" s="492"/>
      <c r="J283" s="492"/>
      <c r="K283" s="492"/>
    </row>
    <row r="284" spans="1:11" x14ac:dyDescent="0.2">
      <c r="A284" s="192">
        <v>111</v>
      </c>
      <c r="B284" s="192"/>
      <c r="C284" s="277">
        <v>625005</v>
      </c>
      <c r="D284" s="250" t="s">
        <v>48</v>
      </c>
      <c r="E284" s="396"/>
      <c r="F284" s="396"/>
      <c r="G284" s="492"/>
      <c r="H284" s="492"/>
      <c r="I284" s="492">
        <v>1203</v>
      </c>
      <c r="J284" s="492">
        <v>1203</v>
      </c>
      <c r="K284" s="492">
        <v>1203</v>
      </c>
    </row>
    <row r="285" spans="1:11" x14ac:dyDescent="0.2">
      <c r="A285" s="192">
        <v>41</v>
      </c>
      <c r="B285" s="192"/>
      <c r="C285" s="277">
        <v>625007</v>
      </c>
      <c r="D285" s="250" t="s">
        <v>49</v>
      </c>
      <c r="E285" s="396">
        <v>4324.53</v>
      </c>
      <c r="F285" s="396">
        <v>4628.41</v>
      </c>
      <c r="G285" s="492">
        <v>5178</v>
      </c>
      <c r="H285" s="492">
        <v>5178</v>
      </c>
      <c r="I285" s="492"/>
      <c r="J285" s="492"/>
      <c r="K285" s="492"/>
    </row>
    <row r="286" spans="1:11" x14ac:dyDescent="0.2">
      <c r="A286" s="192">
        <v>111</v>
      </c>
      <c r="B286" s="192"/>
      <c r="C286" s="277">
        <v>625007</v>
      </c>
      <c r="D286" s="250" t="s">
        <v>49</v>
      </c>
      <c r="E286" s="396"/>
      <c r="F286" s="396"/>
      <c r="G286" s="492"/>
      <c r="H286" s="492"/>
      <c r="I286" s="492">
        <v>5780</v>
      </c>
      <c r="J286" s="492">
        <v>5780</v>
      </c>
      <c r="K286" s="492">
        <v>5780</v>
      </c>
    </row>
    <row r="287" spans="1:11" x14ac:dyDescent="0.2">
      <c r="A287" s="210"/>
      <c r="B287" s="210"/>
      <c r="C287" s="253">
        <v>631</v>
      </c>
      <c r="D287" s="260" t="s">
        <v>51</v>
      </c>
      <c r="E287" s="197">
        <f t="shared" ref="E287:K287" si="33">SUM(E288:E288)</f>
        <v>0</v>
      </c>
      <c r="F287" s="394">
        <f t="shared" si="33"/>
        <v>16.8</v>
      </c>
      <c r="G287" s="198">
        <f t="shared" si="33"/>
        <v>0</v>
      </c>
      <c r="H287" s="394">
        <f t="shared" si="33"/>
        <v>0</v>
      </c>
      <c r="I287" s="500">
        <f t="shared" si="33"/>
        <v>0</v>
      </c>
      <c r="J287" s="500">
        <f t="shared" si="33"/>
        <v>0</v>
      </c>
      <c r="K287" s="500">
        <f t="shared" si="33"/>
        <v>0</v>
      </c>
    </row>
    <row r="288" spans="1:11" x14ac:dyDescent="0.2">
      <c r="A288" s="192">
        <v>41</v>
      </c>
      <c r="B288" s="192"/>
      <c r="C288" s="277">
        <v>631001</v>
      </c>
      <c r="D288" s="250" t="s">
        <v>51</v>
      </c>
      <c r="E288" s="395"/>
      <c r="F288" s="395">
        <v>16.8</v>
      </c>
      <c r="G288" s="92"/>
      <c r="H288" s="395"/>
      <c r="I288" s="493">
        <v>0</v>
      </c>
      <c r="J288" s="493">
        <v>0</v>
      </c>
      <c r="K288" s="493">
        <v>0</v>
      </c>
    </row>
    <row r="289" spans="1:11" x14ac:dyDescent="0.2">
      <c r="A289" s="210"/>
      <c r="B289" s="210"/>
      <c r="C289" s="253">
        <v>632</v>
      </c>
      <c r="D289" s="260" t="s">
        <v>52</v>
      </c>
      <c r="E289" s="197">
        <f t="shared" ref="E289:K289" si="34">SUM(E290:E305)</f>
        <v>12757.48</v>
      </c>
      <c r="F289" s="197">
        <f t="shared" si="34"/>
        <v>20055.060000000001</v>
      </c>
      <c r="G289" s="197">
        <f t="shared" si="34"/>
        <v>19406</v>
      </c>
      <c r="H289" s="197">
        <f t="shared" si="34"/>
        <v>17154.809999999998</v>
      </c>
      <c r="I289" s="558">
        <f t="shared" si="34"/>
        <v>13670</v>
      </c>
      <c r="J289" s="558">
        <f t="shared" si="34"/>
        <v>13670</v>
      </c>
      <c r="K289" s="558">
        <f t="shared" si="34"/>
        <v>13670</v>
      </c>
    </row>
    <row r="290" spans="1:11" x14ac:dyDescent="0.2">
      <c r="A290" s="192">
        <v>41</v>
      </c>
      <c r="B290" s="192"/>
      <c r="C290" s="277">
        <v>632001</v>
      </c>
      <c r="D290" s="250" t="s">
        <v>103</v>
      </c>
      <c r="E290" s="396">
        <v>1207.1500000000001</v>
      </c>
      <c r="F290" s="396">
        <v>681.07</v>
      </c>
      <c r="G290" s="204">
        <v>800</v>
      </c>
      <c r="H290" s="396">
        <v>800</v>
      </c>
      <c r="I290" s="204"/>
      <c r="J290" s="204"/>
      <c r="K290" s="204"/>
    </row>
    <row r="291" spans="1:11" x14ac:dyDescent="0.2">
      <c r="A291" s="192">
        <v>111</v>
      </c>
      <c r="B291" s="192"/>
      <c r="C291" s="277">
        <v>632001</v>
      </c>
      <c r="D291" s="250" t="s">
        <v>103</v>
      </c>
      <c r="E291" s="396"/>
      <c r="F291" s="396"/>
      <c r="G291" s="204"/>
      <c r="H291" s="396"/>
      <c r="I291" s="204">
        <v>720</v>
      </c>
      <c r="J291" s="204">
        <v>720</v>
      </c>
      <c r="K291" s="204">
        <v>720</v>
      </c>
    </row>
    <row r="292" spans="1:11" x14ac:dyDescent="0.2">
      <c r="A292" s="192">
        <v>111</v>
      </c>
      <c r="B292" s="192"/>
      <c r="C292" s="277">
        <v>632001</v>
      </c>
      <c r="D292" s="250" t="s">
        <v>519</v>
      </c>
      <c r="E292" s="485">
        <v>33.75</v>
      </c>
      <c r="F292" s="485"/>
      <c r="G292" s="192"/>
      <c r="H292" s="485"/>
      <c r="I292" s="192"/>
      <c r="J292" s="192"/>
      <c r="K292" s="192"/>
    </row>
    <row r="293" spans="1:11" x14ac:dyDescent="0.2">
      <c r="A293" s="201">
        <v>41</v>
      </c>
      <c r="B293" s="192"/>
      <c r="C293" s="277">
        <v>632001</v>
      </c>
      <c r="D293" s="250" t="s">
        <v>104</v>
      </c>
      <c r="E293" s="485">
        <v>9709.09</v>
      </c>
      <c r="F293" s="485">
        <v>10784.51</v>
      </c>
      <c r="G293" s="192">
        <v>17031</v>
      </c>
      <c r="H293" s="485">
        <v>14619.14</v>
      </c>
      <c r="I293" s="192"/>
      <c r="J293" s="192"/>
      <c r="K293" s="192"/>
    </row>
    <row r="294" spans="1:11" x14ac:dyDescent="0.2">
      <c r="A294" s="201">
        <v>111</v>
      </c>
      <c r="B294" s="192"/>
      <c r="C294" s="277">
        <v>632001</v>
      </c>
      <c r="D294" s="250" t="s">
        <v>104</v>
      </c>
      <c r="E294" s="485"/>
      <c r="F294" s="485"/>
      <c r="G294" s="192"/>
      <c r="H294" s="485"/>
      <c r="I294" s="192">
        <v>9840</v>
      </c>
      <c r="J294" s="192">
        <v>9840</v>
      </c>
      <c r="K294" s="192">
        <v>9840</v>
      </c>
    </row>
    <row r="295" spans="1:11" x14ac:dyDescent="0.2">
      <c r="A295" s="201" t="s">
        <v>386</v>
      </c>
      <c r="B295" s="192"/>
      <c r="C295" s="277">
        <v>632001</v>
      </c>
      <c r="D295" s="250" t="s">
        <v>291</v>
      </c>
      <c r="E295" s="485"/>
      <c r="F295" s="485"/>
      <c r="G295" s="192"/>
      <c r="H295" s="485"/>
      <c r="I295" s="192">
        <v>1560</v>
      </c>
      <c r="J295" s="192">
        <v>1560</v>
      </c>
      <c r="K295" s="192">
        <v>1560</v>
      </c>
    </row>
    <row r="296" spans="1:11" x14ac:dyDescent="0.2">
      <c r="A296" s="201" t="s">
        <v>402</v>
      </c>
      <c r="B296" s="192"/>
      <c r="C296" s="277">
        <v>632001</v>
      </c>
      <c r="D296" s="250" t="s">
        <v>431</v>
      </c>
      <c r="E296" s="485"/>
      <c r="F296" s="485"/>
      <c r="G296" s="192"/>
      <c r="H296" s="485">
        <v>10.67</v>
      </c>
      <c r="I296" s="192"/>
      <c r="J296" s="192"/>
      <c r="K296" s="192"/>
    </row>
    <row r="297" spans="1:11" x14ac:dyDescent="0.2">
      <c r="A297" s="201">
        <v>111</v>
      </c>
      <c r="B297" s="192"/>
      <c r="C297" s="277">
        <v>632001</v>
      </c>
      <c r="D297" s="250" t="s">
        <v>572</v>
      </c>
      <c r="E297" s="485"/>
      <c r="F297" s="485">
        <v>7097.13</v>
      </c>
      <c r="G297" s="192"/>
      <c r="H297" s="485"/>
      <c r="I297" s="192"/>
      <c r="J297" s="192"/>
      <c r="K297" s="192"/>
    </row>
    <row r="298" spans="1:11" x14ac:dyDescent="0.2">
      <c r="A298" s="201">
        <v>41</v>
      </c>
      <c r="B298" s="192"/>
      <c r="C298" s="277">
        <v>632002</v>
      </c>
      <c r="D298" s="250" t="s">
        <v>53</v>
      </c>
      <c r="E298" s="485">
        <v>9.08</v>
      </c>
      <c r="F298" s="485">
        <v>938.97</v>
      </c>
      <c r="G298" s="192">
        <v>1000</v>
      </c>
      <c r="H298" s="485">
        <v>1100</v>
      </c>
      <c r="I298" s="192"/>
      <c r="J298" s="192"/>
      <c r="K298" s="192"/>
    </row>
    <row r="299" spans="1:11" x14ac:dyDescent="0.2">
      <c r="A299" s="201">
        <v>111</v>
      </c>
      <c r="B299" s="192"/>
      <c r="C299" s="277">
        <v>632002</v>
      </c>
      <c r="D299" s="250" t="s">
        <v>53</v>
      </c>
      <c r="E299" s="485"/>
      <c r="F299" s="485"/>
      <c r="G299" s="192"/>
      <c r="H299" s="485"/>
      <c r="I299" s="192">
        <v>1000</v>
      </c>
      <c r="J299" s="192">
        <v>1000</v>
      </c>
      <c r="K299" s="192">
        <v>1000</v>
      </c>
    </row>
    <row r="300" spans="1:11" x14ac:dyDescent="0.2">
      <c r="A300" s="201" t="s">
        <v>386</v>
      </c>
      <c r="B300" s="192"/>
      <c r="C300" s="277">
        <v>632002</v>
      </c>
      <c r="D300" s="250" t="s">
        <v>292</v>
      </c>
      <c r="E300" s="485">
        <v>1247.73</v>
      </c>
      <c r="F300" s="485"/>
      <c r="G300" s="192"/>
      <c r="H300" s="485"/>
      <c r="I300" s="192"/>
      <c r="J300" s="192"/>
      <c r="K300" s="192"/>
    </row>
    <row r="301" spans="1:11" x14ac:dyDescent="0.2">
      <c r="A301" s="192">
        <v>41</v>
      </c>
      <c r="B301" s="192"/>
      <c r="C301" s="277">
        <v>632003</v>
      </c>
      <c r="D301" s="250" t="s">
        <v>106</v>
      </c>
      <c r="E301" s="485"/>
      <c r="F301" s="485">
        <v>2.7</v>
      </c>
      <c r="G301" s="192">
        <v>5</v>
      </c>
      <c r="H301" s="485">
        <v>55</v>
      </c>
      <c r="I301" s="192"/>
      <c r="J301" s="192"/>
      <c r="K301" s="192"/>
    </row>
    <row r="302" spans="1:11" x14ac:dyDescent="0.2">
      <c r="A302" s="192">
        <v>111</v>
      </c>
      <c r="B302" s="192"/>
      <c r="C302" s="277">
        <v>632003</v>
      </c>
      <c r="D302" s="250" t="s">
        <v>106</v>
      </c>
      <c r="E302" s="485"/>
      <c r="F302" s="485"/>
      <c r="G302" s="192"/>
      <c r="H302" s="485"/>
      <c r="I302" s="192">
        <v>50</v>
      </c>
      <c r="J302" s="192">
        <v>50</v>
      </c>
      <c r="K302" s="192">
        <v>50</v>
      </c>
    </row>
    <row r="303" spans="1:11" x14ac:dyDescent="0.2">
      <c r="A303" s="192">
        <v>41</v>
      </c>
      <c r="B303" s="192"/>
      <c r="C303" s="277">
        <v>632005</v>
      </c>
      <c r="D303" s="250" t="s">
        <v>363</v>
      </c>
      <c r="E303" s="485">
        <v>550.67999999999995</v>
      </c>
      <c r="F303" s="485">
        <v>550.67999999999995</v>
      </c>
      <c r="G303" s="192">
        <v>570</v>
      </c>
      <c r="H303" s="485">
        <v>570</v>
      </c>
      <c r="I303" s="192"/>
      <c r="J303" s="192"/>
      <c r="K303" s="192"/>
    </row>
    <row r="304" spans="1:11" x14ac:dyDescent="0.2">
      <c r="A304" s="192">
        <v>111</v>
      </c>
      <c r="B304" s="192"/>
      <c r="C304" s="277">
        <v>632005</v>
      </c>
      <c r="D304" s="250" t="s">
        <v>363</v>
      </c>
      <c r="E304" s="485"/>
      <c r="F304" s="485"/>
      <c r="G304" s="192"/>
      <c r="H304" s="485"/>
      <c r="I304" s="192">
        <v>100</v>
      </c>
      <c r="J304" s="192">
        <v>100</v>
      </c>
      <c r="K304" s="192">
        <v>100</v>
      </c>
    </row>
    <row r="305" spans="1:11" x14ac:dyDescent="0.2">
      <c r="A305" s="201" t="s">
        <v>386</v>
      </c>
      <c r="B305" s="192"/>
      <c r="C305" s="277">
        <v>632005</v>
      </c>
      <c r="D305" s="250" t="s">
        <v>408</v>
      </c>
      <c r="E305" s="485"/>
      <c r="F305" s="485"/>
      <c r="G305" s="192"/>
      <c r="H305" s="485"/>
      <c r="I305" s="192">
        <v>400</v>
      </c>
      <c r="J305" s="192">
        <v>400</v>
      </c>
      <c r="K305" s="192">
        <v>400</v>
      </c>
    </row>
    <row r="306" spans="1:11" x14ac:dyDescent="0.2">
      <c r="A306" s="210"/>
      <c r="B306" s="210"/>
      <c r="C306" s="592">
        <v>633</v>
      </c>
      <c r="D306" s="593" t="s">
        <v>87</v>
      </c>
      <c r="E306" s="594">
        <f t="shared" ref="E306:K306" si="35">SUM(E307:E327)</f>
        <v>14852.240000000002</v>
      </c>
      <c r="F306" s="595">
        <f t="shared" si="35"/>
        <v>18412.060000000001</v>
      </c>
      <c r="G306" s="596">
        <f t="shared" si="35"/>
        <v>1299</v>
      </c>
      <c r="H306" s="595">
        <f t="shared" si="35"/>
        <v>21721.39</v>
      </c>
      <c r="I306" s="597">
        <f t="shared" si="35"/>
        <v>19795</v>
      </c>
      <c r="J306" s="597">
        <f t="shared" si="35"/>
        <v>19795</v>
      </c>
      <c r="K306" s="597">
        <f t="shared" si="35"/>
        <v>19795</v>
      </c>
    </row>
    <row r="307" spans="1:11" x14ac:dyDescent="0.2">
      <c r="A307" s="192">
        <v>111</v>
      </c>
      <c r="B307" s="192"/>
      <c r="C307" s="550">
        <v>633001</v>
      </c>
      <c r="D307" s="290" t="s">
        <v>426</v>
      </c>
      <c r="E307" s="482"/>
      <c r="F307" s="482">
        <v>2008.5</v>
      </c>
      <c r="G307" s="513"/>
      <c r="H307" s="482"/>
      <c r="I307" s="513"/>
      <c r="J307" s="513"/>
      <c r="K307" s="513"/>
    </row>
    <row r="308" spans="1:11" x14ac:dyDescent="0.2">
      <c r="A308" s="192">
        <v>41</v>
      </c>
      <c r="B308" s="192"/>
      <c r="C308" s="550">
        <v>633002</v>
      </c>
      <c r="D308" s="290" t="s">
        <v>289</v>
      </c>
      <c r="E308" s="482"/>
      <c r="F308" s="482">
        <v>79</v>
      </c>
      <c r="G308" s="513">
        <v>79</v>
      </c>
      <c r="H308" s="482">
        <v>172.29</v>
      </c>
      <c r="I308" s="513"/>
      <c r="J308" s="513"/>
      <c r="K308" s="513"/>
    </row>
    <row r="309" spans="1:11" x14ac:dyDescent="0.2">
      <c r="A309" s="201" t="s">
        <v>386</v>
      </c>
      <c r="B309" s="192"/>
      <c r="C309" s="550">
        <v>633002</v>
      </c>
      <c r="D309" s="290" t="s">
        <v>289</v>
      </c>
      <c r="E309" s="482"/>
      <c r="F309" s="482"/>
      <c r="G309" s="513"/>
      <c r="H309" s="482"/>
      <c r="I309" s="513">
        <v>100</v>
      </c>
      <c r="J309" s="513">
        <v>100</v>
      </c>
      <c r="K309" s="513">
        <v>100</v>
      </c>
    </row>
    <row r="310" spans="1:11" x14ac:dyDescent="0.2">
      <c r="A310" s="201">
        <v>111</v>
      </c>
      <c r="B310" s="192"/>
      <c r="C310" s="550">
        <v>633002</v>
      </c>
      <c r="D310" s="290" t="s">
        <v>450</v>
      </c>
      <c r="E310" s="482"/>
      <c r="F310" s="482"/>
      <c r="G310" s="513"/>
      <c r="H310" s="482">
        <v>2000</v>
      </c>
      <c r="I310" s="513">
        <v>2000</v>
      </c>
      <c r="J310" s="513">
        <v>2000</v>
      </c>
      <c r="K310" s="513">
        <v>2000</v>
      </c>
    </row>
    <row r="311" spans="1:11" x14ac:dyDescent="0.2">
      <c r="A311" s="192">
        <v>41</v>
      </c>
      <c r="B311" s="192"/>
      <c r="C311" s="550">
        <v>633004</v>
      </c>
      <c r="D311" s="290" t="s">
        <v>136</v>
      </c>
      <c r="E311" s="482"/>
      <c r="F311" s="482">
        <v>41.7</v>
      </c>
      <c r="G311" s="513">
        <v>50</v>
      </c>
      <c r="H311" s="482">
        <v>150</v>
      </c>
      <c r="I311" s="513"/>
      <c r="J311" s="513"/>
      <c r="K311" s="513"/>
    </row>
    <row r="312" spans="1:11" x14ac:dyDescent="0.2">
      <c r="A312" s="201" t="s">
        <v>386</v>
      </c>
      <c r="B312" s="192"/>
      <c r="C312" s="550">
        <v>633004</v>
      </c>
      <c r="D312" s="290" t="s">
        <v>663</v>
      </c>
      <c r="E312" s="482"/>
      <c r="F312" s="482"/>
      <c r="G312" s="513"/>
      <c r="H312" s="482"/>
      <c r="I312" s="513">
        <v>150</v>
      </c>
      <c r="J312" s="513">
        <v>150</v>
      </c>
      <c r="K312" s="513">
        <v>150</v>
      </c>
    </row>
    <row r="313" spans="1:11" x14ac:dyDescent="0.2">
      <c r="A313" s="201">
        <v>111</v>
      </c>
      <c r="B313" s="192"/>
      <c r="C313" s="550">
        <v>633004</v>
      </c>
      <c r="D313" s="290" t="s">
        <v>669</v>
      </c>
      <c r="E313" s="482"/>
      <c r="F313" s="482"/>
      <c r="G313" s="513"/>
      <c r="H313" s="482">
        <v>18.8</v>
      </c>
      <c r="I313" s="513"/>
      <c r="J313" s="513"/>
      <c r="K313" s="513"/>
    </row>
    <row r="314" spans="1:11" x14ac:dyDescent="0.2">
      <c r="A314" s="192">
        <v>41</v>
      </c>
      <c r="B314" s="192"/>
      <c r="C314" s="550">
        <v>633006</v>
      </c>
      <c r="D314" s="290" t="s">
        <v>55</v>
      </c>
      <c r="E314" s="482">
        <v>1160.03</v>
      </c>
      <c r="F314" s="482">
        <v>1069.79</v>
      </c>
      <c r="G314" s="513">
        <v>300</v>
      </c>
      <c r="H314" s="482">
        <v>1316.75</v>
      </c>
      <c r="I314" s="513"/>
      <c r="J314" s="513"/>
      <c r="K314" s="513"/>
    </row>
    <row r="315" spans="1:11" x14ac:dyDescent="0.2">
      <c r="A315" s="192">
        <v>111</v>
      </c>
      <c r="B315" s="192"/>
      <c r="C315" s="550">
        <v>633006</v>
      </c>
      <c r="D315" s="290" t="s">
        <v>55</v>
      </c>
      <c r="E315" s="482"/>
      <c r="F315" s="482"/>
      <c r="G315" s="513"/>
      <c r="H315" s="482"/>
      <c r="I315" s="513">
        <v>1135</v>
      </c>
      <c r="J315" s="513">
        <v>1135</v>
      </c>
      <c r="K315" s="513">
        <v>1135</v>
      </c>
    </row>
    <row r="316" spans="1:11" x14ac:dyDescent="0.2">
      <c r="A316" s="201" t="s">
        <v>386</v>
      </c>
      <c r="B316" s="192"/>
      <c r="C316" s="550">
        <v>633006</v>
      </c>
      <c r="D316" s="290" t="s">
        <v>318</v>
      </c>
      <c r="E316" s="482">
        <v>302.05</v>
      </c>
      <c r="F316" s="482"/>
      <c r="G316" s="513">
        <v>200</v>
      </c>
      <c r="H316" s="482">
        <v>1077.75</v>
      </c>
      <c r="I316" s="513">
        <v>700</v>
      </c>
      <c r="J316" s="513">
        <v>700</v>
      </c>
      <c r="K316" s="513">
        <v>700</v>
      </c>
    </row>
    <row r="317" spans="1:11" x14ac:dyDescent="0.2">
      <c r="A317" s="201">
        <v>111</v>
      </c>
      <c r="B317" s="192"/>
      <c r="C317" s="550">
        <v>633006</v>
      </c>
      <c r="D317" s="290" t="s">
        <v>664</v>
      </c>
      <c r="E317" s="482"/>
      <c r="F317" s="482"/>
      <c r="G317" s="513"/>
      <c r="H317" s="482">
        <v>1835.99</v>
      </c>
      <c r="I317" s="513">
        <v>8300</v>
      </c>
      <c r="J317" s="513">
        <v>8300</v>
      </c>
      <c r="K317" s="513">
        <v>8300</v>
      </c>
    </row>
    <row r="318" spans="1:11" x14ac:dyDescent="0.2">
      <c r="A318" s="192">
        <v>111</v>
      </c>
      <c r="B318" s="192"/>
      <c r="C318" s="550">
        <v>633009</v>
      </c>
      <c r="D318" s="290" t="s">
        <v>137</v>
      </c>
      <c r="E318" s="482"/>
      <c r="F318" s="482">
        <v>24.95</v>
      </c>
      <c r="G318" s="513"/>
      <c r="H318" s="482"/>
      <c r="I318" s="513"/>
      <c r="J318" s="513"/>
      <c r="K318" s="513"/>
    </row>
    <row r="319" spans="1:11" x14ac:dyDescent="0.2">
      <c r="A319" s="192">
        <v>111</v>
      </c>
      <c r="B319" s="233"/>
      <c r="C319" s="550">
        <v>633009</v>
      </c>
      <c r="D319" s="290" t="s">
        <v>290</v>
      </c>
      <c r="E319" s="482">
        <v>9357.2000000000007</v>
      </c>
      <c r="F319" s="482">
        <v>14411.54</v>
      </c>
      <c r="G319" s="551"/>
      <c r="H319" s="482">
        <v>14510.21</v>
      </c>
      <c r="I319" s="551">
        <v>7060</v>
      </c>
      <c r="J319" s="551">
        <v>7060</v>
      </c>
      <c r="K319" s="551">
        <v>7060</v>
      </c>
    </row>
    <row r="320" spans="1:11" x14ac:dyDescent="0.2">
      <c r="A320" s="192">
        <v>41</v>
      </c>
      <c r="B320" s="192"/>
      <c r="C320" s="294" t="s">
        <v>392</v>
      </c>
      <c r="D320" s="552"/>
      <c r="E320" s="482"/>
      <c r="F320" s="482">
        <v>32</v>
      </c>
      <c r="G320" s="513">
        <v>200</v>
      </c>
      <c r="H320" s="482">
        <v>169.6</v>
      </c>
      <c r="I320" s="513"/>
      <c r="J320" s="513"/>
      <c r="K320" s="513"/>
    </row>
    <row r="321" spans="1:11" x14ac:dyDescent="0.2">
      <c r="A321" s="192">
        <v>111</v>
      </c>
      <c r="B321" s="192"/>
      <c r="C321" s="550">
        <v>633010</v>
      </c>
      <c r="D321" s="604" t="s">
        <v>848</v>
      </c>
      <c r="E321" s="482"/>
      <c r="F321" s="482"/>
      <c r="G321" s="513"/>
      <c r="H321" s="482"/>
      <c r="I321" s="513">
        <v>150</v>
      </c>
      <c r="J321" s="513">
        <v>150</v>
      </c>
      <c r="K321" s="513">
        <v>150</v>
      </c>
    </row>
    <row r="322" spans="1:11" s="563" customFormat="1" x14ac:dyDescent="0.2">
      <c r="A322" s="201" t="s">
        <v>386</v>
      </c>
      <c r="B322" s="192"/>
      <c r="C322" s="294">
        <v>633010</v>
      </c>
      <c r="D322" s="290" t="s">
        <v>451</v>
      </c>
      <c r="E322" s="482">
        <v>302.77999999999997</v>
      </c>
      <c r="F322" s="482"/>
      <c r="G322" s="513">
        <v>150</v>
      </c>
      <c r="H322" s="482">
        <v>150</v>
      </c>
      <c r="I322" s="513">
        <v>100</v>
      </c>
      <c r="J322" s="513">
        <v>100</v>
      </c>
      <c r="K322" s="513">
        <v>100</v>
      </c>
    </row>
    <row r="323" spans="1:11" x14ac:dyDescent="0.2">
      <c r="A323" s="192">
        <v>41</v>
      </c>
      <c r="B323" s="192"/>
      <c r="C323" s="550">
        <v>633013</v>
      </c>
      <c r="D323" s="290" t="s">
        <v>364</v>
      </c>
      <c r="E323" s="482">
        <v>43.2</v>
      </c>
      <c r="F323" s="482"/>
      <c r="G323" s="513"/>
      <c r="H323" s="482"/>
      <c r="I323" s="513"/>
      <c r="J323" s="513"/>
      <c r="K323" s="513"/>
    </row>
    <row r="324" spans="1:11" s="537" customFormat="1" x14ac:dyDescent="0.2">
      <c r="A324" s="201" t="s">
        <v>386</v>
      </c>
      <c r="B324" s="192"/>
      <c r="C324" s="550">
        <v>633013</v>
      </c>
      <c r="D324" s="290" t="s">
        <v>452</v>
      </c>
      <c r="E324" s="482">
        <v>121.25</v>
      </c>
      <c r="F324" s="482">
        <v>182.43</v>
      </c>
      <c r="G324" s="513">
        <v>220</v>
      </c>
      <c r="H324" s="482">
        <v>220</v>
      </c>
      <c r="I324" s="513"/>
      <c r="J324" s="513"/>
      <c r="K324" s="513"/>
    </row>
    <row r="325" spans="1:11" s="563" customFormat="1" x14ac:dyDescent="0.2">
      <c r="A325" s="201" t="s">
        <v>386</v>
      </c>
      <c r="B325" s="192"/>
      <c r="C325" s="550">
        <v>633015</v>
      </c>
      <c r="D325" s="290" t="s">
        <v>409</v>
      </c>
      <c r="E325" s="482">
        <v>34.93</v>
      </c>
      <c r="F325" s="482">
        <v>35.15</v>
      </c>
      <c r="G325" s="513">
        <v>100</v>
      </c>
      <c r="H325" s="482">
        <v>100</v>
      </c>
      <c r="I325" s="513"/>
      <c r="J325" s="513"/>
      <c r="K325" s="513"/>
    </row>
    <row r="326" spans="1:11" x14ac:dyDescent="0.2">
      <c r="A326" s="192">
        <v>111</v>
      </c>
      <c r="B326" s="192"/>
      <c r="C326" s="550">
        <v>633015</v>
      </c>
      <c r="D326" s="290" t="s">
        <v>138</v>
      </c>
      <c r="E326" s="482"/>
      <c r="F326" s="482"/>
      <c r="G326" s="513"/>
      <c r="H326" s="482"/>
      <c r="I326" s="513">
        <v>100</v>
      </c>
      <c r="J326" s="513">
        <v>100</v>
      </c>
      <c r="K326" s="513">
        <v>100</v>
      </c>
    </row>
    <row r="327" spans="1:11" s="543" customFormat="1" x14ac:dyDescent="0.2">
      <c r="A327" s="192">
        <v>111</v>
      </c>
      <c r="B327" s="192"/>
      <c r="C327" s="550">
        <v>633002</v>
      </c>
      <c r="D327" s="290" t="s">
        <v>450</v>
      </c>
      <c r="E327" s="482">
        <v>3530.8</v>
      </c>
      <c r="F327" s="482">
        <v>527</v>
      </c>
      <c r="G327" s="222"/>
      <c r="H327" s="482"/>
      <c r="I327" s="513"/>
      <c r="J327" s="513"/>
      <c r="K327" s="513"/>
    </row>
    <row r="328" spans="1:11" s="543" customFormat="1" x14ac:dyDescent="0.2">
      <c r="A328" s="234"/>
      <c r="B328" s="234"/>
      <c r="C328" s="605">
        <v>634</v>
      </c>
      <c r="D328" s="593" t="s">
        <v>58</v>
      </c>
      <c r="E328" s="606"/>
      <c r="F328" s="606"/>
      <c r="G328" s="607"/>
      <c r="H328" s="606">
        <f>H329</f>
        <v>80</v>
      </c>
      <c r="I328" s="608">
        <f>I329</f>
        <v>200</v>
      </c>
      <c r="J328" s="608">
        <f>J329</f>
        <v>200</v>
      </c>
      <c r="K328" s="608">
        <f>K329</f>
        <v>200</v>
      </c>
    </row>
    <row r="329" spans="1:11" s="543" customFormat="1" x14ac:dyDescent="0.2">
      <c r="A329" s="192">
        <v>111</v>
      </c>
      <c r="B329" s="192"/>
      <c r="C329" s="550">
        <v>634004</v>
      </c>
      <c r="D329" s="290" t="s">
        <v>665</v>
      </c>
      <c r="E329" s="482"/>
      <c r="F329" s="482"/>
      <c r="G329" s="222"/>
      <c r="H329" s="482">
        <v>80</v>
      </c>
      <c r="I329" s="513">
        <v>200</v>
      </c>
      <c r="J329" s="513">
        <v>200</v>
      </c>
      <c r="K329" s="513">
        <v>200</v>
      </c>
    </row>
    <row r="330" spans="1:11" x14ac:dyDescent="0.2">
      <c r="A330" s="210"/>
      <c r="B330" s="210"/>
      <c r="C330" s="592">
        <v>635</v>
      </c>
      <c r="D330" s="593" t="s">
        <v>94</v>
      </c>
      <c r="E330" s="594">
        <f t="shared" ref="E330:K330" si="36">SUM(E331:E338)</f>
        <v>3551.4500000000003</v>
      </c>
      <c r="F330" s="595">
        <f t="shared" si="36"/>
        <v>811.98</v>
      </c>
      <c r="G330" s="596">
        <f t="shared" si="36"/>
        <v>870</v>
      </c>
      <c r="H330" s="595">
        <f t="shared" si="36"/>
        <v>1140.3600000000001</v>
      </c>
      <c r="I330" s="597">
        <f t="shared" si="36"/>
        <v>850</v>
      </c>
      <c r="J330" s="597">
        <f t="shared" si="36"/>
        <v>850</v>
      </c>
      <c r="K330" s="597">
        <f t="shared" si="36"/>
        <v>850</v>
      </c>
    </row>
    <row r="331" spans="1:11" x14ac:dyDescent="0.2">
      <c r="A331" s="192">
        <v>41</v>
      </c>
      <c r="B331" s="192"/>
      <c r="C331" s="550">
        <v>635002</v>
      </c>
      <c r="D331" s="290" t="s">
        <v>140</v>
      </c>
      <c r="E331" s="482">
        <v>113.75</v>
      </c>
      <c r="F331" s="482">
        <v>231.4</v>
      </c>
      <c r="G331" s="513">
        <v>250</v>
      </c>
      <c r="H331" s="482">
        <v>250</v>
      </c>
      <c r="I331" s="513"/>
      <c r="J331" s="513"/>
      <c r="K331" s="513"/>
    </row>
    <row r="332" spans="1:11" x14ac:dyDescent="0.2">
      <c r="A332" s="192">
        <v>111</v>
      </c>
      <c r="B332" s="192"/>
      <c r="C332" s="550">
        <v>635002</v>
      </c>
      <c r="D332" s="290" t="s">
        <v>140</v>
      </c>
      <c r="E332" s="482"/>
      <c r="F332" s="482"/>
      <c r="G332" s="513"/>
      <c r="H332" s="482"/>
      <c r="I332" s="513">
        <v>150</v>
      </c>
      <c r="J332" s="513">
        <v>150</v>
      </c>
      <c r="K332" s="513">
        <v>150</v>
      </c>
    </row>
    <row r="333" spans="1:11" x14ac:dyDescent="0.2">
      <c r="A333" s="192">
        <v>41</v>
      </c>
      <c r="B333" s="192"/>
      <c r="C333" s="550">
        <v>635004</v>
      </c>
      <c r="D333" s="290" t="s">
        <v>388</v>
      </c>
      <c r="E333" s="482"/>
      <c r="F333" s="482">
        <v>101.5</v>
      </c>
      <c r="G333" s="513">
        <v>100</v>
      </c>
      <c r="H333" s="482">
        <v>437.5</v>
      </c>
      <c r="I333" s="513"/>
      <c r="J333" s="513"/>
      <c r="K333" s="513"/>
    </row>
    <row r="334" spans="1:11" x14ac:dyDescent="0.2">
      <c r="A334" s="192">
        <v>111</v>
      </c>
      <c r="B334" s="192"/>
      <c r="C334" s="550">
        <v>635004</v>
      </c>
      <c r="D334" s="290" t="s">
        <v>388</v>
      </c>
      <c r="E334" s="482"/>
      <c r="F334" s="482"/>
      <c r="G334" s="513"/>
      <c r="H334" s="482"/>
      <c r="I334" s="513">
        <v>200</v>
      </c>
      <c r="J334" s="513">
        <v>200</v>
      </c>
      <c r="K334" s="513">
        <v>200</v>
      </c>
    </row>
    <row r="335" spans="1:11" x14ac:dyDescent="0.2">
      <c r="A335" s="201" t="s">
        <v>386</v>
      </c>
      <c r="B335" s="192"/>
      <c r="C335" s="550">
        <v>635004</v>
      </c>
      <c r="D335" s="290" t="s">
        <v>495</v>
      </c>
      <c r="E335" s="482">
        <v>198.9</v>
      </c>
      <c r="F335" s="482"/>
      <c r="G335" s="513"/>
      <c r="H335" s="482"/>
      <c r="I335" s="513">
        <v>250</v>
      </c>
      <c r="J335" s="513">
        <v>250</v>
      </c>
      <c r="K335" s="513">
        <v>250</v>
      </c>
    </row>
    <row r="336" spans="1:11" x14ac:dyDescent="0.2">
      <c r="A336" s="192">
        <v>41</v>
      </c>
      <c r="B336" s="192"/>
      <c r="C336" s="294" t="s">
        <v>389</v>
      </c>
      <c r="D336" s="290"/>
      <c r="E336" s="485">
        <v>3238.8</v>
      </c>
      <c r="F336" s="485">
        <v>461.08</v>
      </c>
      <c r="G336" s="513">
        <v>500</v>
      </c>
      <c r="H336" s="485">
        <v>132.86000000000001</v>
      </c>
      <c r="I336" s="513"/>
      <c r="J336" s="513"/>
      <c r="K336" s="513"/>
    </row>
    <row r="337" spans="1:11" x14ac:dyDescent="0.2">
      <c r="A337" s="192">
        <v>41</v>
      </c>
      <c r="B337" s="192"/>
      <c r="C337" s="277">
        <v>635009</v>
      </c>
      <c r="D337" s="250" t="s">
        <v>141</v>
      </c>
      <c r="E337" s="482"/>
      <c r="F337" s="482">
        <v>18</v>
      </c>
      <c r="G337" s="513">
        <v>20</v>
      </c>
      <c r="H337" s="482">
        <v>320</v>
      </c>
      <c r="I337" s="513"/>
      <c r="J337" s="513"/>
      <c r="K337" s="513"/>
    </row>
    <row r="338" spans="1:11" x14ac:dyDescent="0.2">
      <c r="A338" s="192">
        <v>111</v>
      </c>
      <c r="B338" s="192"/>
      <c r="C338" s="277">
        <v>635009</v>
      </c>
      <c r="D338" s="250" t="s">
        <v>141</v>
      </c>
      <c r="E338" s="482"/>
      <c r="F338" s="482"/>
      <c r="G338" s="513"/>
      <c r="H338" s="482"/>
      <c r="I338" s="513">
        <v>250</v>
      </c>
      <c r="J338" s="513">
        <v>250</v>
      </c>
      <c r="K338" s="513">
        <v>250</v>
      </c>
    </row>
    <row r="339" spans="1:11" x14ac:dyDescent="0.2">
      <c r="A339" s="210"/>
      <c r="B339" s="210"/>
      <c r="C339" s="592">
        <v>637</v>
      </c>
      <c r="D339" s="593" t="s">
        <v>69</v>
      </c>
      <c r="E339" s="594">
        <f t="shared" ref="E339:K339" si="37">SUM(E340:E352)</f>
        <v>5656.69</v>
      </c>
      <c r="F339" s="595">
        <f t="shared" si="37"/>
        <v>7152.6899999999987</v>
      </c>
      <c r="G339" s="596">
        <f t="shared" si="37"/>
        <v>5850</v>
      </c>
      <c r="H339" s="595">
        <f t="shared" si="37"/>
        <v>6840.7500000000009</v>
      </c>
      <c r="I339" s="597">
        <f t="shared" si="37"/>
        <v>6014</v>
      </c>
      <c r="J339" s="597">
        <f t="shared" si="37"/>
        <v>6014</v>
      </c>
      <c r="K339" s="597">
        <f t="shared" si="37"/>
        <v>6014</v>
      </c>
    </row>
    <row r="340" spans="1:11" x14ac:dyDescent="0.2">
      <c r="A340" s="192">
        <v>41</v>
      </c>
      <c r="B340" s="192"/>
      <c r="C340" s="277">
        <v>637001</v>
      </c>
      <c r="D340" s="250" t="s">
        <v>142</v>
      </c>
      <c r="E340" s="485">
        <v>251.8</v>
      </c>
      <c r="F340" s="485">
        <v>110.2</v>
      </c>
      <c r="G340" s="513">
        <v>120</v>
      </c>
      <c r="H340" s="485">
        <v>268</v>
      </c>
      <c r="I340" s="513"/>
      <c r="J340" s="513"/>
      <c r="K340" s="513"/>
    </row>
    <row r="341" spans="1:11" s="537" customFormat="1" x14ac:dyDescent="0.2">
      <c r="A341" s="201" t="s">
        <v>386</v>
      </c>
      <c r="B341" s="192"/>
      <c r="C341" s="277">
        <v>637001</v>
      </c>
      <c r="D341" s="250" t="s">
        <v>410</v>
      </c>
      <c r="E341" s="485">
        <v>60</v>
      </c>
      <c r="F341" s="485">
        <v>52</v>
      </c>
      <c r="G341" s="513"/>
      <c r="H341" s="485"/>
      <c r="I341" s="513">
        <v>300</v>
      </c>
      <c r="J341" s="513">
        <v>300</v>
      </c>
      <c r="K341" s="513">
        <v>300</v>
      </c>
    </row>
    <row r="342" spans="1:11" x14ac:dyDescent="0.2">
      <c r="A342" s="192">
        <v>41</v>
      </c>
      <c r="B342" s="192"/>
      <c r="C342" s="277">
        <v>637004</v>
      </c>
      <c r="D342" s="250" t="s">
        <v>63</v>
      </c>
      <c r="E342" s="485">
        <v>1319.3</v>
      </c>
      <c r="F342" s="485">
        <v>2501.7199999999998</v>
      </c>
      <c r="G342" s="513">
        <v>540</v>
      </c>
      <c r="H342" s="485">
        <v>1144.6199999999999</v>
      </c>
      <c r="I342" s="513"/>
      <c r="J342" s="513"/>
      <c r="K342" s="513"/>
    </row>
    <row r="343" spans="1:11" x14ac:dyDescent="0.2">
      <c r="A343" s="192">
        <v>111</v>
      </c>
      <c r="B343" s="192"/>
      <c r="C343" s="277">
        <v>637004</v>
      </c>
      <c r="D343" s="250" t="s">
        <v>63</v>
      </c>
      <c r="E343" s="485"/>
      <c r="F343" s="485"/>
      <c r="G343" s="513"/>
      <c r="H343" s="485"/>
      <c r="I343" s="513">
        <v>1214</v>
      </c>
      <c r="J343" s="513">
        <v>1214</v>
      </c>
      <c r="K343" s="513">
        <v>1214</v>
      </c>
    </row>
    <row r="344" spans="1:11" x14ac:dyDescent="0.2">
      <c r="A344" s="201" t="s">
        <v>386</v>
      </c>
      <c r="B344" s="192"/>
      <c r="C344" s="277">
        <v>637004</v>
      </c>
      <c r="D344" s="250" t="s">
        <v>329</v>
      </c>
      <c r="E344" s="485">
        <v>678.85</v>
      </c>
      <c r="F344" s="485"/>
      <c r="G344" s="513">
        <v>1960</v>
      </c>
      <c r="H344" s="485">
        <v>1710.4</v>
      </c>
      <c r="I344" s="513">
        <v>500</v>
      </c>
      <c r="J344" s="513">
        <v>500</v>
      </c>
      <c r="K344" s="513">
        <v>500</v>
      </c>
    </row>
    <row r="345" spans="1:11" s="565" customFormat="1" x14ac:dyDescent="0.2">
      <c r="A345" s="201">
        <v>111</v>
      </c>
      <c r="B345" s="192"/>
      <c r="C345" s="277">
        <v>637004</v>
      </c>
      <c r="D345" s="250" t="s">
        <v>573</v>
      </c>
      <c r="E345" s="485"/>
      <c r="F345" s="485">
        <v>1167.5</v>
      </c>
      <c r="G345" s="513"/>
      <c r="H345" s="485">
        <v>1015</v>
      </c>
      <c r="I345" s="513">
        <v>1500</v>
      </c>
      <c r="J345" s="513">
        <v>1500</v>
      </c>
      <c r="K345" s="513">
        <v>1500</v>
      </c>
    </row>
    <row r="346" spans="1:11" x14ac:dyDescent="0.2">
      <c r="A346" s="201">
        <v>111</v>
      </c>
      <c r="B346" s="192"/>
      <c r="C346" s="277">
        <v>637007</v>
      </c>
      <c r="D346" s="250" t="s">
        <v>496</v>
      </c>
      <c r="E346" s="485">
        <v>750</v>
      </c>
      <c r="F346" s="485">
        <v>35.96</v>
      </c>
      <c r="G346" s="513"/>
      <c r="H346" s="485"/>
      <c r="I346" s="513"/>
      <c r="J346" s="513"/>
      <c r="K346" s="513"/>
    </row>
    <row r="347" spans="1:11" x14ac:dyDescent="0.2">
      <c r="A347" s="192">
        <v>41</v>
      </c>
      <c r="B347" s="192"/>
      <c r="C347" s="249" t="s">
        <v>390</v>
      </c>
      <c r="D347" s="250"/>
      <c r="E347" s="485">
        <v>245.24</v>
      </c>
      <c r="F347" s="485">
        <v>240.24</v>
      </c>
      <c r="G347" s="513">
        <v>250</v>
      </c>
      <c r="H347" s="485"/>
      <c r="I347" s="513"/>
      <c r="J347" s="513"/>
      <c r="K347" s="513"/>
    </row>
    <row r="348" spans="1:11" x14ac:dyDescent="0.2">
      <c r="A348" s="192">
        <v>41</v>
      </c>
      <c r="B348" s="192"/>
      <c r="C348" s="277">
        <v>637014</v>
      </c>
      <c r="D348" s="250" t="s">
        <v>143</v>
      </c>
      <c r="E348" s="485">
        <v>850</v>
      </c>
      <c r="F348" s="485">
        <v>805.36</v>
      </c>
      <c r="G348" s="513">
        <v>1230</v>
      </c>
      <c r="H348" s="485">
        <v>930.88</v>
      </c>
      <c r="I348" s="513"/>
      <c r="J348" s="513"/>
      <c r="K348" s="513"/>
    </row>
    <row r="349" spans="1:11" x14ac:dyDescent="0.2">
      <c r="A349" s="192">
        <v>111</v>
      </c>
      <c r="B349" s="192"/>
      <c r="C349" s="277">
        <v>637014</v>
      </c>
      <c r="D349" s="250" t="s">
        <v>143</v>
      </c>
      <c r="E349" s="485"/>
      <c r="F349" s="485"/>
      <c r="G349" s="513"/>
      <c r="H349" s="485"/>
      <c r="I349" s="513">
        <v>700</v>
      </c>
      <c r="J349" s="513">
        <v>700</v>
      </c>
      <c r="K349" s="513">
        <v>700</v>
      </c>
    </row>
    <row r="350" spans="1:11" s="537" customFormat="1" x14ac:dyDescent="0.2">
      <c r="A350" s="201" t="s">
        <v>386</v>
      </c>
      <c r="B350" s="192"/>
      <c r="C350" s="277">
        <v>637014</v>
      </c>
      <c r="D350" s="250" t="s">
        <v>331</v>
      </c>
      <c r="E350" s="485">
        <v>600.12</v>
      </c>
      <c r="F350" s="485">
        <v>1260.1500000000001</v>
      </c>
      <c r="G350" s="513">
        <v>850</v>
      </c>
      <c r="H350" s="485">
        <v>871.85</v>
      </c>
      <c r="I350" s="513">
        <v>900</v>
      </c>
      <c r="J350" s="513">
        <v>900</v>
      </c>
      <c r="K350" s="513">
        <v>900</v>
      </c>
    </row>
    <row r="351" spans="1:11" x14ac:dyDescent="0.2">
      <c r="A351" s="192">
        <v>41</v>
      </c>
      <c r="B351" s="192"/>
      <c r="C351" s="277">
        <v>637016</v>
      </c>
      <c r="D351" s="250" t="s">
        <v>144</v>
      </c>
      <c r="E351" s="485">
        <v>901.38</v>
      </c>
      <c r="F351" s="485">
        <v>979.56</v>
      </c>
      <c r="G351" s="513">
        <v>900</v>
      </c>
      <c r="H351" s="485">
        <v>900</v>
      </c>
      <c r="I351" s="513"/>
      <c r="J351" s="513"/>
      <c r="K351" s="513"/>
    </row>
    <row r="352" spans="1:11" x14ac:dyDescent="0.2">
      <c r="A352" s="192">
        <v>111</v>
      </c>
      <c r="B352" s="192"/>
      <c r="C352" s="277">
        <v>637016</v>
      </c>
      <c r="D352" s="250" t="s">
        <v>144</v>
      </c>
      <c r="E352" s="485"/>
      <c r="F352" s="485"/>
      <c r="G352" s="513"/>
      <c r="H352" s="485"/>
      <c r="I352" s="513">
        <v>900</v>
      </c>
      <c r="J352" s="513">
        <v>900</v>
      </c>
      <c r="K352" s="513">
        <v>900</v>
      </c>
    </row>
    <row r="353" spans="1:11" x14ac:dyDescent="0.2">
      <c r="A353" s="210"/>
      <c r="B353" s="210"/>
      <c r="C353" s="253">
        <v>642</v>
      </c>
      <c r="D353" s="260" t="s">
        <v>145</v>
      </c>
      <c r="E353" s="197">
        <f t="shared" ref="E353:G353" si="38">SUM(E356:E362)</f>
        <v>1188.94</v>
      </c>
      <c r="F353" s="394">
        <f t="shared" si="38"/>
        <v>1136.21</v>
      </c>
      <c r="G353" s="198">
        <f t="shared" si="38"/>
        <v>4462</v>
      </c>
      <c r="H353" s="394">
        <f>SUM(H354:H362)</f>
        <v>2193.3599999999997</v>
      </c>
      <c r="I353" s="500">
        <f>SUM(I354:I362)</f>
        <v>4640</v>
      </c>
      <c r="J353" s="500">
        <f>SUM(J354:J362)</f>
        <v>2050</v>
      </c>
      <c r="K353" s="500">
        <f>SUM(K354:K362)</f>
        <v>2050</v>
      </c>
    </row>
    <row r="354" spans="1:11" s="566" customFormat="1" x14ac:dyDescent="0.2">
      <c r="A354" s="567">
        <v>41</v>
      </c>
      <c r="B354" s="567"/>
      <c r="C354" s="291">
        <v>642006</v>
      </c>
      <c r="D354" s="272" t="s">
        <v>670</v>
      </c>
      <c r="E354" s="568"/>
      <c r="F354" s="461"/>
      <c r="G354" s="569"/>
      <c r="H354" s="461">
        <v>10</v>
      </c>
      <c r="I354" s="504"/>
      <c r="J354" s="504"/>
      <c r="K354" s="504"/>
    </row>
    <row r="355" spans="1:11" s="566" customFormat="1" x14ac:dyDescent="0.2">
      <c r="A355" s="567">
        <v>111</v>
      </c>
      <c r="B355" s="567"/>
      <c r="C355" s="271">
        <v>642006</v>
      </c>
      <c r="D355" s="272" t="s">
        <v>670</v>
      </c>
      <c r="E355" s="568"/>
      <c r="F355" s="461"/>
      <c r="G355" s="569"/>
      <c r="H355" s="461"/>
      <c r="I355" s="504">
        <v>10</v>
      </c>
      <c r="J355" s="504">
        <v>10</v>
      </c>
      <c r="K355" s="504">
        <v>10</v>
      </c>
    </row>
    <row r="356" spans="1:11" x14ac:dyDescent="0.2">
      <c r="A356" s="192">
        <v>41</v>
      </c>
      <c r="B356" s="192"/>
      <c r="C356" s="277">
        <v>642013</v>
      </c>
      <c r="D356" s="250" t="s">
        <v>115</v>
      </c>
      <c r="E356" s="396"/>
      <c r="F356" s="396"/>
      <c r="G356" s="492">
        <v>3077</v>
      </c>
      <c r="H356" s="535"/>
      <c r="I356" s="492"/>
      <c r="J356" s="492"/>
      <c r="K356" s="492"/>
    </row>
    <row r="357" spans="1:11" x14ac:dyDescent="0.2">
      <c r="A357" s="192">
        <v>111</v>
      </c>
      <c r="B357" s="192"/>
      <c r="C357" s="277">
        <v>642013</v>
      </c>
      <c r="D357" s="250" t="s">
        <v>115</v>
      </c>
      <c r="E357" s="396"/>
      <c r="F357" s="396"/>
      <c r="G357" s="492"/>
      <c r="H357" s="535"/>
      <c r="I357" s="492">
        <v>2590</v>
      </c>
      <c r="J357" s="492"/>
      <c r="K357" s="492"/>
    </row>
    <row r="358" spans="1:11" x14ac:dyDescent="0.2">
      <c r="A358" s="192">
        <v>41</v>
      </c>
      <c r="B358" s="192"/>
      <c r="C358" s="277">
        <v>642014</v>
      </c>
      <c r="D358" s="250" t="s">
        <v>497</v>
      </c>
      <c r="E358" s="396">
        <v>421.95</v>
      </c>
      <c r="F358" s="396">
        <v>719.54</v>
      </c>
      <c r="G358" s="492">
        <v>900</v>
      </c>
      <c r="H358" s="535">
        <v>847.43</v>
      </c>
      <c r="I358" s="492"/>
      <c r="J358" s="492"/>
      <c r="K358" s="492"/>
    </row>
    <row r="359" spans="1:11" x14ac:dyDescent="0.2">
      <c r="A359" s="192">
        <v>111</v>
      </c>
      <c r="B359" s="192"/>
      <c r="C359" s="277">
        <v>642014</v>
      </c>
      <c r="D359" s="250" t="s">
        <v>497</v>
      </c>
      <c r="E359" s="485"/>
      <c r="F359" s="485"/>
      <c r="G359" s="513"/>
      <c r="H359" s="485"/>
      <c r="I359" s="513">
        <v>840</v>
      </c>
      <c r="J359" s="513">
        <v>840</v>
      </c>
      <c r="K359" s="513">
        <v>840</v>
      </c>
    </row>
    <row r="360" spans="1:11" x14ac:dyDescent="0.2">
      <c r="A360" s="201" t="s">
        <v>386</v>
      </c>
      <c r="B360" s="192"/>
      <c r="C360" s="277">
        <v>642015</v>
      </c>
      <c r="D360" s="250" t="s">
        <v>498</v>
      </c>
      <c r="E360" s="485">
        <v>231.39</v>
      </c>
      <c r="F360" s="485"/>
      <c r="G360" s="513">
        <v>360</v>
      </c>
      <c r="H360" s="485">
        <v>560</v>
      </c>
      <c r="I360" s="513">
        <v>500</v>
      </c>
      <c r="J360" s="513">
        <v>500</v>
      </c>
      <c r="K360" s="513">
        <v>500</v>
      </c>
    </row>
    <row r="361" spans="1:11" x14ac:dyDescent="0.2">
      <c r="A361" s="201">
        <v>41</v>
      </c>
      <c r="B361" s="192"/>
      <c r="C361" s="277">
        <v>642015</v>
      </c>
      <c r="D361" s="250" t="s">
        <v>146</v>
      </c>
      <c r="E361" s="485">
        <v>535.6</v>
      </c>
      <c r="F361" s="485">
        <v>416.67</v>
      </c>
      <c r="G361" s="513">
        <v>125</v>
      </c>
      <c r="H361" s="485">
        <v>775.93</v>
      </c>
      <c r="I361" s="562"/>
      <c r="J361" s="562"/>
      <c r="K361" s="562"/>
    </row>
    <row r="362" spans="1:11" x14ac:dyDescent="0.2">
      <c r="A362" s="192">
        <v>111</v>
      </c>
      <c r="B362" s="192"/>
      <c r="C362" s="277">
        <v>642015</v>
      </c>
      <c r="D362" s="250" t="s">
        <v>146</v>
      </c>
      <c r="E362" s="396"/>
      <c r="F362" s="396"/>
      <c r="G362" s="492"/>
      <c r="H362" s="535"/>
      <c r="I362" s="492">
        <v>700</v>
      </c>
      <c r="J362" s="492">
        <v>700</v>
      </c>
      <c r="K362" s="492">
        <v>700</v>
      </c>
    </row>
    <row r="363" spans="1:11" x14ac:dyDescent="0.2">
      <c r="A363" s="231"/>
      <c r="B363" s="227" t="s">
        <v>226</v>
      </c>
      <c r="C363" s="292" t="s">
        <v>459</v>
      </c>
      <c r="D363" s="293"/>
      <c r="E363" s="228">
        <f t="shared" ref="E363:K363" si="39">SUM(E364+E370+E378+E380+E392+E405+E411+E421)</f>
        <v>59686.01</v>
      </c>
      <c r="F363" s="400">
        <f t="shared" si="39"/>
        <v>78992.200000000012</v>
      </c>
      <c r="G363" s="229">
        <f t="shared" si="39"/>
        <v>78705</v>
      </c>
      <c r="H363" s="400">
        <f t="shared" si="39"/>
        <v>78900.160000000003</v>
      </c>
      <c r="I363" s="509">
        <f t="shared" si="39"/>
        <v>78005</v>
      </c>
      <c r="J363" s="509">
        <f t="shared" si="39"/>
        <v>78005</v>
      </c>
      <c r="K363" s="509">
        <f t="shared" si="39"/>
        <v>78005</v>
      </c>
    </row>
    <row r="364" spans="1:11" x14ac:dyDescent="0.2">
      <c r="A364" s="210"/>
      <c r="B364" s="210" t="s">
        <v>147</v>
      </c>
      <c r="C364" s="253">
        <v>610</v>
      </c>
      <c r="D364" s="260" t="s">
        <v>131</v>
      </c>
      <c r="E364" s="197">
        <f t="shared" ref="E364:J364" si="40">SUM(E365:E369)</f>
        <v>34569</v>
      </c>
      <c r="F364" s="394">
        <f t="shared" si="40"/>
        <v>40274.85</v>
      </c>
      <c r="G364" s="198">
        <f t="shared" si="40"/>
        <v>46692</v>
      </c>
      <c r="H364" s="394">
        <f>SUM(H365:H369)</f>
        <v>46692</v>
      </c>
      <c r="I364" s="500">
        <f>SUM(I365:I369)</f>
        <v>46692</v>
      </c>
      <c r="J364" s="500">
        <f t="shared" si="40"/>
        <v>46692</v>
      </c>
      <c r="K364" s="500">
        <f>SUM(K365:K369)</f>
        <v>46692</v>
      </c>
    </row>
    <row r="365" spans="1:11" x14ac:dyDescent="0.2">
      <c r="A365" s="192">
        <v>41</v>
      </c>
      <c r="B365" s="192"/>
      <c r="C365" s="249">
        <v>611</v>
      </c>
      <c r="D365" s="250" t="s">
        <v>132</v>
      </c>
      <c r="E365" s="485">
        <v>26880.26</v>
      </c>
      <c r="F365" s="485">
        <v>31792.080000000002</v>
      </c>
      <c r="G365" s="513">
        <v>39960</v>
      </c>
      <c r="H365" s="485">
        <v>39960</v>
      </c>
      <c r="I365" s="513">
        <v>38346</v>
      </c>
      <c r="J365" s="513">
        <v>38346</v>
      </c>
      <c r="K365" s="513">
        <v>38346</v>
      </c>
    </row>
    <row r="366" spans="1:11" s="538" customFormat="1" x14ac:dyDescent="0.2">
      <c r="A366" s="201" t="s">
        <v>386</v>
      </c>
      <c r="B366" s="192"/>
      <c r="C366" s="249">
        <v>611</v>
      </c>
      <c r="D366" s="250" t="s">
        <v>412</v>
      </c>
      <c r="E366" s="485">
        <v>4077</v>
      </c>
      <c r="F366" s="485">
        <v>3800.32</v>
      </c>
      <c r="G366" s="513">
        <v>3000</v>
      </c>
      <c r="H366" s="485">
        <v>3000</v>
      </c>
      <c r="I366" s="513">
        <v>4000</v>
      </c>
      <c r="J366" s="513">
        <v>4000</v>
      </c>
      <c r="K366" s="513">
        <v>4000</v>
      </c>
    </row>
    <row r="367" spans="1:11" x14ac:dyDescent="0.2">
      <c r="A367" s="192">
        <v>41</v>
      </c>
      <c r="B367" s="192"/>
      <c r="C367" s="277">
        <v>612001</v>
      </c>
      <c r="D367" s="250" t="s">
        <v>41</v>
      </c>
      <c r="E367" s="485">
        <v>1400</v>
      </c>
      <c r="F367" s="485">
        <v>3230.75</v>
      </c>
      <c r="G367" s="513">
        <v>1732</v>
      </c>
      <c r="H367" s="485">
        <v>382</v>
      </c>
      <c r="I367" s="513">
        <v>2346</v>
      </c>
      <c r="J367" s="513">
        <v>2346</v>
      </c>
      <c r="K367" s="513">
        <v>2346</v>
      </c>
    </row>
    <row r="368" spans="1:11" x14ac:dyDescent="0.2">
      <c r="A368" s="192">
        <v>41</v>
      </c>
      <c r="B368" s="192"/>
      <c r="C368" s="277">
        <v>612002</v>
      </c>
      <c r="D368" s="250" t="s">
        <v>41</v>
      </c>
      <c r="E368" s="485">
        <v>681.74</v>
      </c>
      <c r="F368" s="485">
        <v>834.7</v>
      </c>
      <c r="G368" s="513"/>
      <c r="H368" s="485">
        <v>1350</v>
      </c>
      <c r="I368" s="513"/>
      <c r="J368" s="513"/>
      <c r="K368" s="513"/>
    </row>
    <row r="369" spans="1:11" x14ac:dyDescent="0.2">
      <c r="A369" s="192">
        <v>41</v>
      </c>
      <c r="B369" s="192"/>
      <c r="C369" s="249">
        <v>614</v>
      </c>
      <c r="D369" s="250" t="s">
        <v>42</v>
      </c>
      <c r="E369" s="396">
        <v>1530</v>
      </c>
      <c r="F369" s="396">
        <v>617</v>
      </c>
      <c r="G369" s="492">
        <v>2000</v>
      </c>
      <c r="H369" s="396">
        <v>2000</v>
      </c>
      <c r="I369" s="492">
        <v>2000</v>
      </c>
      <c r="J369" s="492">
        <v>2000</v>
      </c>
      <c r="K369" s="492">
        <v>2000</v>
      </c>
    </row>
    <row r="370" spans="1:11" x14ac:dyDescent="0.2">
      <c r="A370" s="210"/>
      <c r="B370" s="210"/>
      <c r="C370" s="288">
        <v>620</v>
      </c>
      <c r="D370" s="289" t="s">
        <v>154</v>
      </c>
      <c r="E370" s="197">
        <f t="shared" ref="E370:J370" si="41">SUM(E371:E377)</f>
        <v>11537.38</v>
      </c>
      <c r="F370" s="394">
        <f t="shared" si="41"/>
        <v>15801.960000000001</v>
      </c>
      <c r="G370" s="198">
        <f t="shared" si="41"/>
        <v>16319</v>
      </c>
      <c r="H370" s="394">
        <f>SUM(H371:H377)</f>
        <v>16319</v>
      </c>
      <c r="I370" s="500">
        <f>SUM(I371:I377)</f>
        <v>16786</v>
      </c>
      <c r="J370" s="500">
        <f t="shared" si="41"/>
        <v>16786</v>
      </c>
      <c r="K370" s="500">
        <f>SUM(K371:K377)</f>
        <v>16786</v>
      </c>
    </row>
    <row r="371" spans="1:11" x14ac:dyDescent="0.2">
      <c r="A371" s="192">
        <v>41</v>
      </c>
      <c r="B371" s="213"/>
      <c r="C371" s="294">
        <v>621.62300000000005</v>
      </c>
      <c r="D371" s="290" t="s">
        <v>153</v>
      </c>
      <c r="E371" s="396">
        <v>3294.38</v>
      </c>
      <c r="F371" s="396">
        <v>4652.8500000000004</v>
      </c>
      <c r="G371" s="492">
        <v>4669</v>
      </c>
      <c r="H371" s="396">
        <v>4669</v>
      </c>
      <c r="I371" s="492">
        <v>5136</v>
      </c>
      <c r="J371" s="492">
        <v>5136</v>
      </c>
      <c r="K371" s="492">
        <v>5136</v>
      </c>
    </row>
    <row r="372" spans="1:11" x14ac:dyDescent="0.2">
      <c r="A372" s="192">
        <v>41</v>
      </c>
      <c r="B372" s="192"/>
      <c r="C372" s="277">
        <v>625001</v>
      </c>
      <c r="D372" s="250" t="s">
        <v>44</v>
      </c>
      <c r="E372" s="396">
        <v>488.03</v>
      </c>
      <c r="F372" s="396">
        <v>656.51</v>
      </c>
      <c r="G372" s="492">
        <v>654</v>
      </c>
      <c r="H372" s="396">
        <v>654</v>
      </c>
      <c r="I372" s="492">
        <v>654</v>
      </c>
      <c r="J372" s="492">
        <v>654</v>
      </c>
      <c r="K372" s="492">
        <v>654</v>
      </c>
    </row>
    <row r="373" spans="1:11" x14ac:dyDescent="0.2">
      <c r="A373" s="192">
        <v>41</v>
      </c>
      <c r="B373" s="192"/>
      <c r="C373" s="277">
        <v>625002</v>
      </c>
      <c r="D373" s="250" t="s">
        <v>45</v>
      </c>
      <c r="E373" s="396">
        <v>4881.33</v>
      </c>
      <c r="F373" s="396">
        <v>6568.14</v>
      </c>
      <c r="G373" s="492">
        <v>6537</v>
      </c>
      <c r="H373" s="396">
        <v>6537</v>
      </c>
      <c r="I373" s="492">
        <v>6537</v>
      </c>
      <c r="J373" s="492">
        <v>6537</v>
      </c>
      <c r="K373" s="492">
        <v>6537</v>
      </c>
    </row>
    <row r="374" spans="1:11" x14ac:dyDescent="0.2">
      <c r="A374" s="192">
        <v>41</v>
      </c>
      <c r="B374" s="192"/>
      <c r="C374" s="277">
        <v>625003</v>
      </c>
      <c r="D374" s="250" t="s">
        <v>46</v>
      </c>
      <c r="E374" s="396">
        <v>279.13</v>
      </c>
      <c r="F374" s="396">
        <v>386.76</v>
      </c>
      <c r="G374" s="492">
        <v>374</v>
      </c>
      <c r="H374" s="396">
        <v>374</v>
      </c>
      <c r="I374" s="492">
        <v>374</v>
      </c>
      <c r="J374" s="492">
        <v>374</v>
      </c>
      <c r="K374" s="492">
        <v>374</v>
      </c>
    </row>
    <row r="375" spans="1:11" x14ac:dyDescent="0.2">
      <c r="A375" s="192">
        <v>41</v>
      </c>
      <c r="B375" s="192"/>
      <c r="C375" s="277">
        <v>625004</v>
      </c>
      <c r="D375" s="250" t="s">
        <v>47</v>
      </c>
      <c r="E375" s="396">
        <v>663.4</v>
      </c>
      <c r="F375" s="396">
        <v>921.53</v>
      </c>
      <c r="G375" s="492">
        <v>1401</v>
      </c>
      <c r="H375" s="396">
        <v>1401</v>
      </c>
      <c r="I375" s="492">
        <v>1401</v>
      </c>
      <c r="J375" s="492">
        <v>1401</v>
      </c>
      <c r="K375" s="492">
        <v>1401</v>
      </c>
    </row>
    <row r="376" spans="1:11" x14ac:dyDescent="0.2">
      <c r="A376" s="192">
        <v>41</v>
      </c>
      <c r="B376" s="192"/>
      <c r="C376" s="277">
        <v>625005</v>
      </c>
      <c r="D376" s="250" t="s">
        <v>48</v>
      </c>
      <c r="E376" s="396">
        <v>275.10000000000002</v>
      </c>
      <c r="F376" s="396">
        <v>387.95</v>
      </c>
      <c r="G376" s="492">
        <v>466</v>
      </c>
      <c r="H376" s="396">
        <v>466</v>
      </c>
      <c r="I376" s="492">
        <v>466</v>
      </c>
      <c r="J376" s="492">
        <v>466</v>
      </c>
      <c r="K376" s="492">
        <v>466</v>
      </c>
    </row>
    <row r="377" spans="1:11" x14ac:dyDescent="0.2">
      <c r="A377" s="192">
        <v>41</v>
      </c>
      <c r="B377" s="192"/>
      <c r="C377" s="277">
        <v>625007</v>
      </c>
      <c r="D377" s="250" t="s">
        <v>49</v>
      </c>
      <c r="E377" s="396">
        <v>1656.01</v>
      </c>
      <c r="F377" s="396">
        <v>2228.2199999999998</v>
      </c>
      <c r="G377" s="492">
        <v>2218</v>
      </c>
      <c r="H377" s="396">
        <v>2218</v>
      </c>
      <c r="I377" s="492">
        <v>2218</v>
      </c>
      <c r="J377" s="492">
        <v>2218</v>
      </c>
      <c r="K377" s="492">
        <v>2218</v>
      </c>
    </row>
    <row r="378" spans="1:11" x14ac:dyDescent="0.2">
      <c r="A378" s="210"/>
      <c r="B378" s="210"/>
      <c r="C378" s="253">
        <v>631</v>
      </c>
      <c r="D378" s="260" t="s">
        <v>51</v>
      </c>
      <c r="E378" s="197">
        <f t="shared" ref="E378:K378" si="42">SUM(E379)</f>
        <v>0</v>
      </c>
      <c r="F378" s="394">
        <f t="shared" si="42"/>
        <v>22.5</v>
      </c>
      <c r="G378" s="198">
        <f t="shared" si="42"/>
        <v>0</v>
      </c>
      <c r="H378" s="394">
        <f t="shared" si="42"/>
        <v>0</v>
      </c>
      <c r="I378" s="500">
        <f t="shared" si="42"/>
        <v>0</v>
      </c>
      <c r="J378" s="500">
        <f t="shared" si="42"/>
        <v>0</v>
      </c>
      <c r="K378" s="500">
        <f t="shared" si="42"/>
        <v>0</v>
      </c>
    </row>
    <row r="379" spans="1:11" x14ac:dyDescent="0.2">
      <c r="A379" s="192">
        <v>41</v>
      </c>
      <c r="B379" s="192"/>
      <c r="C379" s="277">
        <v>631001</v>
      </c>
      <c r="D379" s="250" t="s">
        <v>51</v>
      </c>
      <c r="E379" s="396"/>
      <c r="F379" s="396">
        <v>22.5</v>
      </c>
      <c r="G379" s="204"/>
      <c r="H379" s="396"/>
      <c r="I379" s="492"/>
      <c r="J379" s="492"/>
      <c r="K379" s="492"/>
    </row>
    <row r="380" spans="1:11" x14ac:dyDescent="0.2">
      <c r="A380" s="210"/>
      <c r="B380" s="210"/>
      <c r="C380" s="253">
        <v>632</v>
      </c>
      <c r="D380" s="260" t="s">
        <v>52</v>
      </c>
      <c r="E380" s="197">
        <f>SUM(E381:E390)</f>
        <v>6711.8700000000008</v>
      </c>
      <c r="F380" s="394">
        <f>SUM(F381:F390)</f>
        <v>9165.41</v>
      </c>
      <c r="G380" s="198">
        <f>SUM(G381:G390)</f>
        <v>8200</v>
      </c>
      <c r="H380" s="394">
        <f>SUM(H381:H391)</f>
        <v>7243.16</v>
      </c>
      <c r="I380" s="500">
        <f>SUM(I381:I391)</f>
        <v>7474</v>
      </c>
      <c r="J380" s="500">
        <f>SUM(J381:J390)</f>
        <v>7474</v>
      </c>
      <c r="K380" s="500">
        <f>SUM(K381:K390)</f>
        <v>7474</v>
      </c>
    </row>
    <row r="381" spans="1:11" x14ac:dyDescent="0.2">
      <c r="A381" s="192">
        <v>41</v>
      </c>
      <c r="B381" s="192"/>
      <c r="C381" s="277">
        <v>632001</v>
      </c>
      <c r="D381" s="250" t="s">
        <v>103</v>
      </c>
      <c r="E381" s="485">
        <v>2214.5300000000002</v>
      </c>
      <c r="F381" s="485">
        <v>1703.9</v>
      </c>
      <c r="G381" s="513">
        <v>1800</v>
      </c>
      <c r="H381" s="485">
        <v>1400</v>
      </c>
      <c r="I381" s="513">
        <v>1800</v>
      </c>
      <c r="J381" s="513">
        <v>1800</v>
      </c>
      <c r="K381" s="513">
        <v>1800</v>
      </c>
    </row>
    <row r="382" spans="1:11" x14ac:dyDescent="0.2">
      <c r="A382" s="192">
        <v>111</v>
      </c>
      <c r="B382" s="192"/>
      <c r="C382" s="277">
        <v>632001</v>
      </c>
      <c r="D382" s="250" t="s">
        <v>520</v>
      </c>
      <c r="E382" s="485">
        <v>52.01</v>
      </c>
      <c r="F382" s="485"/>
      <c r="G382" s="513"/>
      <c r="H382" s="485"/>
      <c r="I382" s="513"/>
      <c r="J382" s="513"/>
      <c r="K382" s="513"/>
    </row>
    <row r="383" spans="1:11" s="563" customFormat="1" x14ac:dyDescent="0.2">
      <c r="A383" s="201" t="s">
        <v>386</v>
      </c>
      <c r="B383" s="192"/>
      <c r="C383" s="277">
        <v>632001</v>
      </c>
      <c r="D383" s="250" t="s">
        <v>293</v>
      </c>
      <c r="E383" s="485"/>
      <c r="F383" s="485"/>
      <c r="G383" s="513">
        <v>100</v>
      </c>
      <c r="H383" s="485">
        <v>500</v>
      </c>
      <c r="I383" s="513"/>
      <c r="J383" s="513"/>
      <c r="K383" s="513"/>
    </row>
    <row r="384" spans="1:11" x14ac:dyDescent="0.2">
      <c r="A384" s="201">
        <v>41</v>
      </c>
      <c r="B384" s="192"/>
      <c r="C384" s="277">
        <v>632001</v>
      </c>
      <c r="D384" s="250" t="s">
        <v>104</v>
      </c>
      <c r="E384" s="485">
        <v>4089</v>
      </c>
      <c r="F384" s="485">
        <v>3685.6</v>
      </c>
      <c r="G384" s="513">
        <v>5300</v>
      </c>
      <c r="H384" s="485">
        <v>3819.5</v>
      </c>
      <c r="I384" s="513">
        <v>3850</v>
      </c>
      <c r="J384" s="513">
        <v>3850</v>
      </c>
      <c r="K384" s="513">
        <v>3850</v>
      </c>
    </row>
    <row r="385" spans="1:11" x14ac:dyDescent="0.2">
      <c r="A385" s="201" t="s">
        <v>386</v>
      </c>
      <c r="B385" s="192"/>
      <c r="C385" s="277">
        <v>632001</v>
      </c>
      <c r="D385" s="250" t="s">
        <v>294</v>
      </c>
      <c r="E385" s="485">
        <v>151.34</v>
      </c>
      <c r="F385" s="485">
        <v>618.82000000000005</v>
      </c>
      <c r="G385" s="513">
        <v>700</v>
      </c>
      <c r="H385" s="485">
        <v>800</v>
      </c>
      <c r="I385" s="513">
        <v>1450</v>
      </c>
      <c r="J385" s="513">
        <v>1450</v>
      </c>
      <c r="K385" s="513">
        <v>1450</v>
      </c>
    </row>
    <row r="386" spans="1:11" s="486" customFormat="1" x14ac:dyDescent="0.2">
      <c r="A386" s="201" t="s">
        <v>402</v>
      </c>
      <c r="B386" s="192"/>
      <c r="C386" s="277">
        <v>632001</v>
      </c>
      <c r="D386" s="250" t="s">
        <v>427</v>
      </c>
      <c r="E386" s="485"/>
      <c r="F386" s="485"/>
      <c r="G386" s="513"/>
      <c r="H386" s="485">
        <v>15.16</v>
      </c>
      <c r="I386" s="513"/>
      <c r="J386" s="513"/>
      <c r="K386" s="513"/>
    </row>
    <row r="387" spans="1:11" s="486" customFormat="1" x14ac:dyDescent="0.2">
      <c r="A387" s="201">
        <v>111</v>
      </c>
      <c r="B387" s="192"/>
      <c r="C387" s="277">
        <v>632001</v>
      </c>
      <c r="D387" s="250" t="s">
        <v>572</v>
      </c>
      <c r="E387" s="485"/>
      <c r="F387" s="485">
        <v>2888.33</v>
      </c>
      <c r="G387" s="513"/>
      <c r="H387" s="485"/>
      <c r="I387" s="513"/>
      <c r="J387" s="513"/>
      <c r="K387" s="513"/>
    </row>
    <row r="388" spans="1:11" x14ac:dyDescent="0.2">
      <c r="A388" s="201">
        <v>41</v>
      </c>
      <c r="B388" s="192"/>
      <c r="C388" s="277">
        <v>632002</v>
      </c>
      <c r="D388" s="250" t="s">
        <v>53</v>
      </c>
      <c r="E388" s="485"/>
      <c r="F388" s="485">
        <v>4.76</v>
      </c>
      <c r="G388" s="513"/>
      <c r="H388" s="485">
        <v>32.4</v>
      </c>
      <c r="I388" s="513">
        <v>350</v>
      </c>
      <c r="J388" s="513">
        <v>350</v>
      </c>
      <c r="K388" s="513">
        <v>350</v>
      </c>
    </row>
    <row r="389" spans="1:11" x14ac:dyDescent="0.2">
      <c r="A389" s="201" t="s">
        <v>386</v>
      </c>
      <c r="B389" s="192"/>
      <c r="C389" s="277">
        <v>632002</v>
      </c>
      <c r="D389" s="250" t="s">
        <v>295</v>
      </c>
      <c r="E389" s="485">
        <v>204.99</v>
      </c>
      <c r="F389" s="485">
        <v>264</v>
      </c>
      <c r="G389" s="513">
        <v>300</v>
      </c>
      <c r="H389" s="485">
        <v>300</v>
      </c>
      <c r="I389" s="513"/>
      <c r="J389" s="513"/>
      <c r="K389" s="513"/>
    </row>
    <row r="390" spans="1:11" x14ac:dyDescent="0.2">
      <c r="A390" s="192">
        <v>41</v>
      </c>
      <c r="B390" s="192"/>
      <c r="C390" s="277">
        <v>632003</v>
      </c>
      <c r="D390" s="250" t="s">
        <v>106</v>
      </c>
      <c r="E390" s="485"/>
      <c r="F390" s="485"/>
      <c r="G390" s="513"/>
      <c r="H390" s="485">
        <v>6</v>
      </c>
      <c r="I390" s="513">
        <v>24</v>
      </c>
      <c r="J390" s="513">
        <v>24</v>
      </c>
      <c r="K390" s="513">
        <v>24</v>
      </c>
    </row>
    <row r="391" spans="1:11" x14ac:dyDescent="0.2">
      <c r="A391" s="192">
        <v>41</v>
      </c>
      <c r="B391" s="192"/>
      <c r="C391" s="277">
        <v>632004</v>
      </c>
      <c r="D391" s="250" t="s">
        <v>671</v>
      </c>
      <c r="E391" s="396"/>
      <c r="F391" s="396"/>
      <c r="G391" s="492"/>
      <c r="H391" s="396">
        <v>370.1</v>
      </c>
      <c r="I391" s="492"/>
      <c r="J391" s="492"/>
      <c r="K391" s="492"/>
    </row>
    <row r="392" spans="1:11" x14ac:dyDescent="0.2">
      <c r="A392" s="210"/>
      <c r="B392" s="210"/>
      <c r="C392" s="253">
        <v>633</v>
      </c>
      <c r="D392" s="260" t="s">
        <v>87</v>
      </c>
      <c r="E392" s="197">
        <f t="shared" ref="E392:K392" si="43">SUM(E393:E404)</f>
        <v>4184.8999999999996</v>
      </c>
      <c r="F392" s="394">
        <f t="shared" si="43"/>
        <v>3298.31</v>
      </c>
      <c r="G392" s="198">
        <f t="shared" si="43"/>
        <v>3974</v>
      </c>
      <c r="H392" s="394">
        <f t="shared" si="43"/>
        <v>3209.06</v>
      </c>
      <c r="I392" s="500">
        <f t="shared" si="43"/>
        <v>3270</v>
      </c>
      <c r="J392" s="500">
        <f t="shared" si="43"/>
        <v>3270</v>
      </c>
      <c r="K392" s="500">
        <f t="shared" si="43"/>
        <v>3270</v>
      </c>
    </row>
    <row r="393" spans="1:11" x14ac:dyDescent="0.2">
      <c r="A393" s="192">
        <v>41</v>
      </c>
      <c r="B393" s="192"/>
      <c r="C393" s="271">
        <v>633001</v>
      </c>
      <c r="D393" s="272" t="s">
        <v>135</v>
      </c>
      <c r="E393" s="455"/>
      <c r="F393" s="455">
        <v>382</v>
      </c>
      <c r="G393" s="456"/>
      <c r="H393" s="535"/>
      <c r="I393" s="492"/>
      <c r="J393" s="492"/>
      <c r="K393" s="492"/>
    </row>
    <row r="394" spans="1:11" s="537" customFormat="1" x14ac:dyDescent="0.2">
      <c r="A394" s="201" t="s">
        <v>386</v>
      </c>
      <c r="B394" s="192"/>
      <c r="C394" s="550">
        <v>633001</v>
      </c>
      <c r="D394" s="290" t="s">
        <v>330</v>
      </c>
      <c r="E394" s="482"/>
      <c r="F394" s="482">
        <v>850</v>
      </c>
      <c r="G394" s="213"/>
      <c r="H394" s="482"/>
      <c r="I394" s="513"/>
      <c r="J394" s="513"/>
      <c r="K394" s="513"/>
    </row>
    <row r="395" spans="1:11" x14ac:dyDescent="0.2">
      <c r="A395" s="192">
        <v>41</v>
      </c>
      <c r="B395" s="192"/>
      <c r="C395" s="550">
        <v>633002</v>
      </c>
      <c r="D395" s="290" t="s">
        <v>54</v>
      </c>
      <c r="E395" s="482"/>
      <c r="F395" s="482"/>
      <c r="G395" s="513"/>
      <c r="H395" s="482">
        <v>58.38</v>
      </c>
      <c r="I395" s="513"/>
      <c r="J395" s="513"/>
      <c r="K395" s="513"/>
    </row>
    <row r="396" spans="1:11" x14ac:dyDescent="0.2">
      <c r="A396" s="192">
        <v>41</v>
      </c>
      <c r="B396" s="192"/>
      <c r="C396" s="550">
        <v>633004</v>
      </c>
      <c r="D396" s="290" t="s">
        <v>136</v>
      </c>
      <c r="E396" s="482">
        <v>136</v>
      </c>
      <c r="F396" s="482"/>
      <c r="G396" s="513"/>
      <c r="H396" s="482"/>
      <c r="I396" s="513"/>
      <c r="J396" s="513"/>
      <c r="K396" s="513"/>
    </row>
    <row r="397" spans="1:11" x14ac:dyDescent="0.2">
      <c r="A397" s="192">
        <v>41</v>
      </c>
      <c r="B397" s="192"/>
      <c r="C397" s="550">
        <v>633006</v>
      </c>
      <c r="D397" s="290" t="s">
        <v>55</v>
      </c>
      <c r="E397" s="482">
        <v>1814.82</v>
      </c>
      <c r="F397" s="482">
        <v>888.9</v>
      </c>
      <c r="G397" s="513">
        <v>1044</v>
      </c>
      <c r="H397" s="482">
        <v>1004.03</v>
      </c>
      <c r="I397" s="513">
        <v>650</v>
      </c>
      <c r="J397" s="513">
        <v>650</v>
      </c>
      <c r="K397" s="513">
        <v>650</v>
      </c>
    </row>
    <row r="398" spans="1:11" x14ac:dyDescent="0.2">
      <c r="A398" s="201" t="s">
        <v>386</v>
      </c>
      <c r="B398" s="192"/>
      <c r="C398" s="550">
        <v>633006</v>
      </c>
      <c r="D398" s="290" t="s">
        <v>296</v>
      </c>
      <c r="E398" s="482">
        <v>444.67</v>
      </c>
      <c r="F398" s="482">
        <v>321.29000000000002</v>
      </c>
      <c r="G398" s="513">
        <v>1000</v>
      </c>
      <c r="H398" s="482">
        <v>1000</v>
      </c>
      <c r="I398" s="513">
        <v>1500</v>
      </c>
      <c r="J398" s="513">
        <v>1500</v>
      </c>
      <c r="K398" s="513">
        <v>1500</v>
      </c>
    </row>
    <row r="399" spans="1:11" s="486" customFormat="1" x14ac:dyDescent="0.2">
      <c r="A399" s="201">
        <v>41</v>
      </c>
      <c r="B399" s="192"/>
      <c r="C399" s="550">
        <v>633007</v>
      </c>
      <c r="D399" s="290" t="s">
        <v>453</v>
      </c>
      <c r="E399" s="482"/>
      <c r="F399" s="482"/>
      <c r="G399" s="513"/>
      <c r="H399" s="482"/>
      <c r="I399" s="513"/>
      <c r="J399" s="513"/>
      <c r="K399" s="513"/>
    </row>
    <row r="400" spans="1:11" x14ac:dyDescent="0.2">
      <c r="A400" s="192">
        <v>41</v>
      </c>
      <c r="B400" s="192"/>
      <c r="C400" s="550">
        <v>633009</v>
      </c>
      <c r="D400" s="290" t="s">
        <v>137</v>
      </c>
      <c r="E400" s="482">
        <v>1732.6</v>
      </c>
      <c r="F400" s="482">
        <v>793.8</v>
      </c>
      <c r="G400" s="513"/>
      <c r="H400" s="482"/>
      <c r="I400" s="513"/>
      <c r="J400" s="513"/>
      <c r="K400" s="513"/>
    </row>
    <row r="401" spans="1:11" x14ac:dyDescent="0.2">
      <c r="A401" s="201" t="s">
        <v>386</v>
      </c>
      <c r="B401" s="192"/>
      <c r="C401" s="550">
        <v>633009</v>
      </c>
      <c r="D401" s="290" t="s">
        <v>466</v>
      </c>
      <c r="E401" s="482"/>
      <c r="F401" s="482"/>
      <c r="G401" s="513">
        <v>1810</v>
      </c>
      <c r="H401" s="482">
        <v>1110</v>
      </c>
      <c r="I401" s="513">
        <v>1000</v>
      </c>
      <c r="J401" s="513">
        <v>1000</v>
      </c>
      <c r="K401" s="513">
        <v>1000</v>
      </c>
    </row>
    <row r="402" spans="1:11" x14ac:dyDescent="0.2">
      <c r="A402" s="192">
        <v>41</v>
      </c>
      <c r="B402" s="192"/>
      <c r="C402" s="550">
        <v>633013</v>
      </c>
      <c r="D402" s="290" t="s">
        <v>365</v>
      </c>
      <c r="E402" s="482">
        <v>49.83</v>
      </c>
      <c r="F402" s="482">
        <v>55.29</v>
      </c>
      <c r="G402" s="513">
        <v>100</v>
      </c>
      <c r="H402" s="482"/>
      <c r="I402" s="513"/>
      <c r="J402" s="513"/>
      <c r="K402" s="513"/>
    </row>
    <row r="403" spans="1:11" x14ac:dyDescent="0.2">
      <c r="A403" s="192">
        <v>41</v>
      </c>
      <c r="B403" s="192"/>
      <c r="C403" s="294" t="s">
        <v>392</v>
      </c>
      <c r="D403" s="552"/>
      <c r="E403" s="482"/>
      <c r="F403" s="482"/>
      <c r="G403" s="513"/>
      <c r="H403" s="482">
        <v>16.649999999999999</v>
      </c>
      <c r="I403" s="513">
        <v>100</v>
      </c>
      <c r="J403" s="513">
        <v>100</v>
      </c>
      <c r="K403" s="513">
        <v>100</v>
      </c>
    </row>
    <row r="404" spans="1:11" x14ac:dyDescent="0.2">
      <c r="A404" s="192">
        <v>41</v>
      </c>
      <c r="B404" s="192"/>
      <c r="C404" s="550">
        <v>633015</v>
      </c>
      <c r="D404" s="290" t="s">
        <v>138</v>
      </c>
      <c r="E404" s="482">
        <v>6.98</v>
      </c>
      <c r="F404" s="482">
        <v>7.03</v>
      </c>
      <c r="G404" s="513">
        <v>20</v>
      </c>
      <c r="H404" s="482">
        <v>20</v>
      </c>
      <c r="I404" s="513">
        <v>20</v>
      </c>
      <c r="J404" s="513">
        <v>20</v>
      </c>
      <c r="K404" s="513">
        <v>20</v>
      </c>
    </row>
    <row r="405" spans="1:11" x14ac:dyDescent="0.2">
      <c r="A405" s="210"/>
      <c r="B405" s="210"/>
      <c r="C405" s="253">
        <v>635</v>
      </c>
      <c r="D405" s="260" t="s">
        <v>94</v>
      </c>
      <c r="E405" s="197">
        <f t="shared" ref="E405:K405" si="44">SUM(E406:E410)</f>
        <v>418.57</v>
      </c>
      <c r="F405" s="394">
        <f t="shared" si="44"/>
        <v>155.74</v>
      </c>
      <c r="G405" s="198">
        <f t="shared" si="44"/>
        <v>130</v>
      </c>
      <c r="H405" s="394">
        <f t="shared" si="44"/>
        <v>275</v>
      </c>
      <c r="I405" s="500">
        <f t="shared" si="44"/>
        <v>300</v>
      </c>
      <c r="J405" s="500">
        <f t="shared" si="44"/>
        <v>300</v>
      </c>
      <c r="K405" s="500">
        <f t="shared" si="44"/>
        <v>300</v>
      </c>
    </row>
    <row r="406" spans="1:11" x14ac:dyDescent="0.2">
      <c r="A406" s="192">
        <v>41</v>
      </c>
      <c r="B406" s="192"/>
      <c r="C406" s="277">
        <v>635002</v>
      </c>
      <c r="D406" s="250" t="s">
        <v>282</v>
      </c>
      <c r="E406" s="396"/>
      <c r="F406" s="396">
        <v>5.4</v>
      </c>
      <c r="G406" s="205"/>
      <c r="H406" s="396">
        <v>45.59</v>
      </c>
      <c r="I406" s="492">
        <v>50</v>
      </c>
      <c r="J406" s="492">
        <v>50</v>
      </c>
      <c r="K406" s="492">
        <v>50</v>
      </c>
    </row>
    <row r="407" spans="1:11" x14ac:dyDescent="0.2">
      <c r="A407" s="192">
        <v>41</v>
      </c>
      <c r="B407" s="192"/>
      <c r="C407" s="271">
        <v>635004</v>
      </c>
      <c r="D407" s="272" t="s">
        <v>281</v>
      </c>
      <c r="E407" s="455">
        <v>318.57</v>
      </c>
      <c r="F407" s="455">
        <v>147.34</v>
      </c>
      <c r="G407" s="492">
        <v>120</v>
      </c>
      <c r="H407" s="455">
        <v>91.6</v>
      </c>
      <c r="I407" s="492">
        <v>100</v>
      </c>
      <c r="J407" s="492">
        <v>100</v>
      </c>
      <c r="K407" s="492">
        <v>100</v>
      </c>
    </row>
    <row r="408" spans="1:11" x14ac:dyDescent="0.2">
      <c r="A408" s="201" t="s">
        <v>386</v>
      </c>
      <c r="B408" s="192"/>
      <c r="C408" s="550">
        <v>635004</v>
      </c>
      <c r="D408" s="290" t="s">
        <v>297</v>
      </c>
      <c r="E408" s="482">
        <v>100</v>
      </c>
      <c r="F408" s="482"/>
      <c r="G408" s="551"/>
      <c r="H408" s="482"/>
      <c r="I408" s="551"/>
      <c r="J408" s="551"/>
      <c r="K408" s="551"/>
    </row>
    <row r="409" spans="1:11" x14ac:dyDescent="0.2">
      <c r="A409" s="201">
        <v>41</v>
      </c>
      <c r="B409" s="192"/>
      <c r="C409" s="550">
        <v>635006</v>
      </c>
      <c r="D409" s="290" t="s">
        <v>193</v>
      </c>
      <c r="E409" s="482"/>
      <c r="F409" s="482"/>
      <c r="G409" s="513"/>
      <c r="H409" s="485">
        <v>41.34</v>
      </c>
      <c r="I409" s="513">
        <v>50</v>
      </c>
      <c r="J409" s="513">
        <v>50</v>
      </c>
      <c r="K409" s="513">
        <v>50</v>
      </c>
    </row>
    <row r="410" spans="1:11" x14ac:dyDescent="0.2">
      <c r="A410" s="192">
        <v>41</v>
      </c>
      <c r="B410" s="192"/>
      <c r="C410" s="271">
        <v>635009</v>
      </c>
      <c r="D410" s="272" t="s">
        <v>141</v>
      </c>
      <c r="E410" s="455"/>
      <c r="F410" s="455">
        <v>3</v>
      </c>
      <c r="G410" s="492">
        <v>10</v>
      </c>
      <c r="H410" s="455">
        <v>96.47</v>
      </c>
      <c r="I410" s="492">
        <v>100</v>
      </c>
      <c r="J410" s="492">
        <v>100</v>
      </c>
      <c r="K410" s="492">
        <v>100</v>
      </c>
    </row>
    <row r="411" spans="1:11" x14ac:dyDescent="0.2">
      <c r="A411" s="210"/>
      <c r="B411" s="210"/>
      <c r="C411" s="253">
        <v>637</v>
      </c>
      <c r="D411" s="260" t="s">
        <v>69</v>
      </c>
      <c r="E411" s="197">
        <f t="shared" ref="E411:K411" si="45">SUM(E412:E420)</f>
        <v>2115.63</v>
      </c>
      <c r="F411" s="394">
        <f t="shared" si="45"/>
        <v>2471.66</v>
      </c>
      <c r="G411" s="198">
        <f t="shared" si="45"/>
        <v>3150</v>
      </c>
      <c r="H411" s="394">
        <f t="shared" si="45"/>
        <v>3838.94</v>
      </c>
      <c r="I411" s="500">
        <f t="shared" si="45"/>
        <v>3293</v>
      </c>
      <c r="J411" s="500">
        <f t="shared" si="45"/>
        <v>3293</v>
      </c>
      <c r="K411" s="500">
        <f t="shared" si="45"/>
        <v>3293</v>
      </c>
    </row>
    <row r="412" spans="1:11" x14ac:dyDescent="0.2">
      <c r="A412" s="489">
        <v>41</v>
      </c>
      <c r="B412" s="222"/>
      <c r="C412" s="277">
        <v>637001</v>
      </c>
      <c r="D412" s="476" t="s">
        <v>142</v>
      </c>
      <c r="E412" s="482">
        <v>140.9</v>
      </c>
      <c r="F412" s="482">
        <v>75.099999999999994</v>
      </c>
      <c r="G412" s="513">
        <v>50</v>
      </c>
      <c r="H412" s="485">
        <v>177.2</v>
      </c>
      <c r="I412" s="513">
        <v>200</v>
      </c>
      <c r="J412" s="513">
        <v>200</v>
      </c>
      <c r="K412" s="513">
        <v>200</v>
      </c>
    </row>
    <row r="413" spans="1:11" s="563" customFormat="1" x14ac:dyDescent="0.2">
      <c r="A413" s="201" t="s">
        <v>386</v>
      </c>
      <c r="B413" s="192"/>
      <c r="C413" s="277">
        <v>637001</v>
      </c>
      <c r="D413" s="476" t="s">
        <v>510</v>
      </c>
      <c r="E413" s="482"/>
      <c r="F413" s="482">
        <v>6</v>
      </c>
      <c r="G413" s="513">
        <v>70</v>
      </c>
      <c r="H413" s="485">
        <v>70</v>
      </c>
      <c r="I413" s="513"/>
      <c r="J413" s="513"/>
      <c r="K413" s="513"/>
    </row>
    <row r="414" spans="1:11" x14ac:dyDescent="0.2">
      <c r="A414" s="222">
        <v>41</v>
      </c>
      <c r="B414" s="222"/>
      <c r="C414" s="277">
        <v>637004</v>
      </c>
      <c r="D414" s="476" t="s">
        <v>63</v>
      </c>
      <c r="E414" s="482">
        <v>355.89</v>
      </c>
      <c r="F414" s="482">
        <v>453.16</v>
      </c>
      <c r="G414" s="513">
        <v>500</v>
      </c>
      <c r="H414" s="485">
        <v>1192.0999999999999</v>
      </c>
      <c r="I414" s="513">
        <v>900</v>
      </c>
      <c r="J414" s="513">
        <v>900</v>
      </c>
      <c r="K414" s="513">
        <v>900</v>
      </c>
    </row>
    <row r="415" spans="1:11" x14ac:dyDescent="0.2">
      <c r="A415" s="489" t="s">
        <v>386</v>
      </c>
      <c r="B415" s="222"/>
      <c r="C415" s="277">
        <v>637004</v>
      </c>
      <c r="D415" s="476" t="s">
        <v>307</v>
      </c>
      <c r="E415" s="482"/>
      <c r="F415" s="482"/>
      <c r="G415" s="513"/>
      <c r="H415" s="485">
        <v>380</v>
      </c>
      <c r="I415" s="513">
        <v>500</v>
      </c>
      <c r="J415" s="513">
        <v>500</v>
      </c>
      <c r="K415" s="513">
        <v>500</v>
      </c>
    </row>
    <row r="416" spans="1:11" x14ac:dyDescent="0.2">
      <c r="A416" s="222">
        <v>41</v>
      </c>
      <c r="B416" s="222"/>
      <c r="C416" s="277">
        <v>637012</v>
      </c>
      <c r="D416" s="476" t="s">
        <v>298</v>
      </c>
      <c r="E416" s="482">
        <v>73.64</v>
      </c>
      <c r="F416" s="482">
        <v>68.64</v>
      </c>
      <c r="G416" s="513">
        <v>80</v>
      </c>
      <c r="H416" s="485"/>
      <c r="I416" s="513"/>
      <c r="J416" s="513"/>
      <c r="K416" s="513"/>
    </row>
    <row r="417" spans="1:11" x14ac:dyDescent="0.2">
      <c r="A417" s="222">
        <v>41</v>
      </c>
      <c r="B417" s="222"/>
      <c r="C417" s="277">
        <v>637014</v>
      </c>
      <c r="D417" s="476" t="s">
        <v>143</v>
      </c>
      <c r="E417" s="482">
        <v>1137.1500000000001</v>
      </c>
      <c r="F417" s="482">
        <v>434.89</v>
      </c>
      <c r="G417" s="513">
        <v>1000</v>
      </c>
      <c r="H417" s="485">
        <v>569.64</v>
      </c>
      <c r="I417" s="513">
        <v>843</v>
      </c>
      <c r="J417" s="513">
        <v>843</v>
      </c>
      <c r="K417" s="513">
        <v>843</v>
      </c>
    </row>
    <row r="418" spans="1:11" x14ac:dyDescent="0.2">
      <c r="A418" s="489" t="s">
        <v>386</v>
      </c>
      <c r="B418" s="222"/>
      <c r="C418" s="277">
        <v>637014</v>
      </c>
      <c r="D418" s="476" t="s">
        <v>331</v>
      </c>
      <c r="E418" s="482"/>
      <c r="F418" s="482">
        <v>1025.42</v>
      </c>
      <c r="G418" s="513">
        <v>1000</v>
      </c>
      <c r="H418" s="485">
        <v>1000</v>
      </c>
      <c r="I418" s="513">
        <v>500</v>
      </c>
      <c r="J418" s="513">
        <v>500</v>
      </c>
      <c r="K418" s="513">
        <v>500</v>
      </c>
    </row>
    <row r="419" spans="1:11" x14ac:dyDescent="0.2">
      <c r="A419" s="222">
        <v>41</v>
      </c>
      <c r="B419" s="222"/>
      <c r="C419" s="277">
        <v>637016</v>
      </c>
      <c r="D419" s="476" t="s">
        <v>144</v>
      </c>
      <c r="E419" s="482">
        <v>408.05</v>
      </c>
      <c r="F419" s="482">
        <v>329.6</v>
      </c>
      <c r="G419" s="513">
        <v>250</v>
      </c>
      <c r="H419" s="485">
        <v>250</v>
      </c>
      <c r="I419" s="513">
        <v>350</v>
      </c>
      <c r="J419" s="513">
        <v>350</v>
      </c>
      <c r="K419" s="513">
        <v>350</v>
      </c>
    </row>
    <row r="420" spans="1:11" x14ac:dyDescent="0.2">
      <c r="A420" s="489" t="s">
        <v>386</v>
      </c>
      <c r="B420" s="222"/>
      <c r="C420" s="277">
        <v>637016</v>
      </c>
      <c r="D420" s="476" t="s">
        <v>411</v>
      </c>
      <c r="E420" s="482"/>
      <c r="F420" s="482">
        <v>78.849999999999994</v>
      </c>
      <c r="G420" s="513">
        <v>200</v>
      </c>
      <c r="H420" s="485">
        <v>200</v>
      </c>
      <c r="I420" s="513"/>
      <c r="J420" s="513"/>
      <c r="K420" s="513"/>
    </row>
    <row r="421" spans="1:11" x14ac:dyDescent="0.2">
      <c r="A421" s="210"/>
      <c r="B421" s="210"/>
      <c r="C421" s="592">
        <v>642</v>
      </c>
      <c r="D421" s="593" t="s">
        <v>145</v>
      </c>
      <c r="E421" s="594">
        <f t="shared" ref="E421:G421" si="46">SUM(E423:E428)</f>
        <v>148.66</v>
      </c>
      <c r="F421" s="595">
        <f t="shared" si="46"/>
        <v>7801.77</v>
      </c>
      <c r="G421" s="596">
        <f t="shared" si="46"/>
        <v>240</v>
      </c>
      <c r="H421" s="595">
        <f>SUM(H422:H428)</f>
        <v>1323</v>
      </c>
      <c r="I421" s="597">
        <f>SUM(I422:I428)</f>
        <v>190</v>
      </c>
      <c r="J421" s="597">
        <f>SUM(J422:J428)</f>
        <v>190</v>
      </c>
      <c r="K421" s="597">
        <f>SUM(K422:K428)</f>
        <v>190</v>
      </c>
    </row>
    <row r="422" spans="1:11" s="566" customFormat="1" x14ac:dyDescent="0.2">
      <c r="A422" s="213">
        <v>41</v>
      </c>
      <c r="B422" s="213"/>
      <c r="C422" s="294">
        <v>642006</v>
      </c>
      <c r="D422" s="290" t="s">
        <v>670</v>
      </c>
      <c r="E422" s="599"/>
      <c r="F422" s="600"/>
      <c r="G422" s="601"/>
      <c r="H422" s="600">
        <v>5</v>
      </c>
      <c r="I422" s="603">
        <v>5</v>
      </c>
      <c r="J422" s="603">
        <v>5</v>
      </c>
      <c r="K422" s="603">
        <v>5</v>
      </c>
    </row>
    <row r="423" spans="1:11" x14ac:dyDescent="0.2">
      <c r="A423" s="192">
        <v>41</v>
      </c>
      <c r="B423" s="192"/>
      <c r="C423" s="277">
        <v>642012</v>
      </c>
      <c r="D423" s="250" t="s">
        <v>447</v>
      </c>
      <c r="E423" s="588"/>
      <c r="F423" s="485">
        <v>5470</v>
      </c>
      <c r="G423" s="513"/>
      <c r="H423" s="485"/>
      <c r="I423" s="513"/>
      <c r="J423" s="513"/>
      <c r="K423" s="513"/>
    </row>
    <row r="424" spans="1:11" x14ac:dyDescent="0.2">
      <c r="A424" s="192">
        <v>41</v>
      </c>
      <c r="B424" s="192"/>
      <c r="C424" s="277">
        <v>642013</v>
      </c>
      <c r="D424" s="250" t="s">
        <v>115</v>
      </c>
      <c r="E424" s="588"/>
      <c r="F424" s="485">
        <v>2188</v>
      </c>
      <c r="G424" s="513"/>
      <c r="H424" s="485">
        <v>778</v>
      </c>
      <c r="I424" s="513"/>
      <c r="J424" s="513"/>
      <c r="K424" s="513"/>
    </row>
    <row r="425" spans="1:11" x14ac:dyDescent="0.2">
      <c r="A425" s="192">
        <v>41</v>
      </c>
      <c r="B425" s="192"/>
      <c r="C425" s="277">
        <v>642014</v>
      </c>
      <c r="D425" s="250" t="s">
        <v>575</v>
      </c>
      <c r="E425" s="588"/>
      <c r="F425" s="485">
        <v>26.7</v>
      </c>
      <c r="G425" s="513"/>
      <c r="H425" s="485"/>
      <c r="I425" s="513"/>
      <c r="J425" s="513"/>
      <c r="K425" s="513"/>
    </row>
    <row r="426" spans="1:11" x14ac:dyDescent="0.2">
      <c r="A426" s="201">
        <v>41</v>
      </c>
      <c r="B426" s="192"/>
      <c r="C426" s="277">
        <v>642014</v>
      </c>
      <c r="D426" s="250" t="s">
        <v>574</v>
      </c>
      <c r="E426" s="485">
        <v>45.12</v>
      </c>
      <c r="F426" s="485">
        <v>8.43</v>
      </c>
      <c r="G426" s="513"/>
      <c r="H426" s="485">
        <v>12.88</v>
      </c>
      <c r="I426" s="513">
        <v>15</v>
      </c>
      <c r="J426" s="513">
        <v>15</v>
      </c>
      <c r="K426" s="513">
        <v>15</v>
      </c>
    </row>
    <row r="427" spans="1:11" x14ac:dyDescent="0.2">
      <c r="A427" s="201" t="s">
        <v>386</v>
      </c>
      <c r="B427" s="192"/>
      <c r="C427" s="277">
        <v>642014</v>
      </c>
      <c r="D427" s="250" t="s">
        <v>507</v>
      </c>
      <c r="E427" s="485"/>
      <c r="F427" s="485">
        <v>45.3</v>
      </c>
      <c r="G427" s="513">
        <v>120</v>
      </c>
      <c r="H427" s="485">
        <v>120</v>
      </c>
      <c r="I427" s="513">
        <v>50</v>
      </c>
      <c r="J427" s="513">
        <v>50</v>
      </c>
      <c r="K427" s="513">
        <v>50</v>
      </c>
    </row>
    <row r="428" spans="1:11" x14ac:dyDescent="0.2">
      <c r="A428" s="192">
        <v>41</v>
      </c>
      <c r="B428" s="192"/>
      <c r="C428" s="277">
        <v>642015</v>
      </c>
      <c r="D428" s="250" t="s">
        <v>146</v>
      </c>
      <c r="E428" s="396">
        <v>103.54</v>
      </c>
      <c r="F428" s="396">
        <v>63.34</v>
      </c>
      <c r="G428" s="492">
        <v>120</v>
      </c>
      <c r="H428" s="396">
        <v>407.12</v>
      </c>
      <c r="I428" s="492">
        <v>120</v>
      </c>
      <c r="J428" s="492">
        <v>120</v>
      </c>
      <c r="K428" s="492">
        <v>120</v>
      </c>
    </row>
    <row r="429" spans="1:11" x14ac:dyDescent="0.2">
      <c r="A429" s="232"/>
      <c r="B429" s="232" t="s">
        <v>148</v>
      </c>
      <c r="C429" s="303" t="s">
        <v>460</v>
      </c>
      <c r="D429" s="295"/>
      <c r="E429" s="228">
        <f t="shared" ref="E429:K429" si="47">SUM(E430+E439+E452+E455+E468+E487+E496+E511)</f>
        <v>166366.55000000002</v>
      </c>
      <c r="F429" s="400">
        <f t="shared" si="47"/>
        <v>207610.95999999996</v>
      </c>
      <c r="G429" s="229">
        <f t="shared" si="47"/>
        <v>188867</v>
      </c>
      <c r="H429" s="400">
        <f t="shared" si="47"/>
        <v>237306.00000000003</v>
      </c>
      <c r="I429" s="509">
        <f t="shared" si="47"/>
        <v>165867</v>
      </c>
      <c r="J429" s="509">
        <f t="shared" si="47"/>
        <v>165867</v>
      </c>
      <c r="K429" s="509">
        <f t="shared" si="47"/>
        <v>165867</v>
      </c>
    </row>
    <row r="430" spans="1:11" x14ac:dyDescent="0.2">
      <c r="A430" s="210"/>
      <c r="B430" s="210" t="s">
        <v>149</v>
      </c>
      <c r="C430" s="253">
        <v>610</v>
      </c>
      <c r="D430" s="260" t="s">
        <v>131</v>
      </c>
      <c r="E430" s="197">
        <f t="shared" ref="E430:K430" si="48">SUM(E431:E438)</f>
        <v>61548.86</v>
      </c>
      <c r="F430" s="394">
        <f t="shared" si="48"/>
        <v>66012.17</v>
      </c>
      <c r="G430" s="198">
        <f t="shared" si="48"/>
        <v>76951</v>
      </c>
      <c r="H430" s="394">
        <f t="shared" si="48"/>
        <v>76951</v>
      </c>
      <c r="I430" s="500">
        <f t="shared" si="48"/>
        <v>76951</v>
      </c>
      <c r="J430" s="500">
        <f t="shared" si="48"/>
        <v>76951</v>
      </c>
      <c r="K430" s="500">
        <f t="shared" si="48"/>
        <v>76951</v>
      </c>
    </row>
    <row r="431" spans="1:11" x14ac:dyDescent="0.2">
      <c r="A431" s="204">
        <v>41</v>
      </c>
      <c r="B431" s="233"/>
      <c r="C431" s="249">
        <v>611</v>
      </c>
      <c r="D431" s="250" t="s">
        <v>132</v>
      </c>
      <c r="E431" s="396">
        <v>47865</v>
      </c>
      <c r="F431" s="396">
        <v>54777.5</v>
      </c>
      <c r="G431" s="492">
        <v>64320</v>
      </c>
      <c r="H431" s="396">
        <v>64320</v>
      </c>
      <c r="I431" s="492">
        <v>64320</v>
      </c>
      <c r="J431" s="492">
        <v>64320</v>
      </c>
      <c r="K431" s="492">
        <v>64320</v>
      </c>
    </row>
    <row r="432" spans="1:11" x14ac:dyDescent="0.2">
      <c r="A432" s="488" t="s">
        <v>391</v>
      </c>
      <c r="B432" s="233"/>
      <c r="C432" s="249">
        <v>611</v>
      </c>
      <c r="D432" s="250" t="s">
        <v>521</v>
      </c>
      <c r="E432" s="396">
        <v>146.07</v>
      </c>
      <c r="F432" s="396"/>
      <c r="G432" s="492"/>
      <c r="H432" s="396"/>
      <c r="I432" s="492"/>
      <c r="J432" s="492"/>
      <c r="K432" s="492"/>
    </row>
    <row r="433" spans="1:11" x14ac:dyDescent="0.2">
      <c r="A433" s="204">
        <v>41</v>
      </c>
      <c r="B433" s="233"/>
      <c r="C433" s="277">
        <v>612001</v>
      </c>
      <c r="D433" s="250" t="s">
        <v>667</v>
      </c>
      <c r="E433" s="396">
        <v>6600</v>
      </c>
      <c r="F433" s="396">
        <v>8056.13</v>
      </c>
      <c r="G433" s="492">
        <v>7080</v>
      </c>
      <c r="H433" s="396">
        <v>7080</v>
      </c>
      <c r="I433" s="492">
        <v>7080</v>
      </c>
      <c r="J433" s="492">
        <v>7080</v>
      </c>
      <c r="K433" s="492">
        <v>7080</v>
      </c>
    </row>
    <row r="434" spans="1:11" x14ac:dyDescent="0.2">
      <c r="A434" s="488" t="s">
        <v>391</v>
      </c>
      <c r="B434" s="233"/>
      <c r="C434" s="277">
        <v>612002</v>
      </c>
      <c r="D434" s="250" t="s">
        <v>286</v>
      </c>
      <c r="E434" s="396">
        <v>27.53</v>
      </c>
      <c r="F434" s="396"/>
      <c r="G434" s="492"/>
      <c r="H434" s="396"/>
      <c r="I434" s="492"/>
      <c r="J434" s="492"/>
      <c r="K434" s="492"/>
    </row>
    <row r="435" spans="1:11" x14ac:dyDescent="0.2">
      <c r="A435" s="488">
        <v>41</v>
      </c>
      <c r="B435" s="233"/>
      <c r="C435" s="277">
        <v>612002</v>
      </c>
      <c r="D435" s="250" t="s">
        <v>286</v>
      </c>
      <c r="E435" s="396">
        <v>1992</v>
      </c>
      <c r="F435" s="396">
        <v>2001.54</v>
      </c>
      <c r="G435" s="492">
        <v>2418</v>
      </c>
      <c r="H435" s="396">
        <v>2418</v>
      </c>
      <c r="I435" s="492">
        <v>2418</v>
      </c>
      <c r="J435" s="492">
        <v>2418</v>
      </c>
      <c r="K435" s="492">
        <v>2418</v>
      </c>
    </row>
    <row r="436" spans="1:11" x14ac:dyDescent="0.2">
      <c r="A436" s="488" t="s">
        <v>391</v>
      </c>
      <c r="B436" s="233"/>
      <c r="C436" s="277">
        <v>612002</v>
      </c>
      <c r="D436" s="250" t="s">
        <v>522</v>
      </c>
      <c r="E436" s="396">
        <v>39.26</v>
      </c>
      <c r="F436" s="396"/>
      <c r="G436" s="492"/>
      <c r="H436" s="396"/>
      <c r="I436" s="492"/>
      <c r="J436" s="492"/>
      <c r="K436" s="492"/>
    </row>
    <row r="437" spans="1:11" x14ac:dyDescent="0.2">
      <c r="A437" s="488" t="s">
        <v>391</v>
      </c>
      <c r="B437" s="233"/>
      <c r="C437" s="249">
        <v>614</v>
      </c>
      <c r="D437" s="250" t="s">
        <v>523</v>
      </c>
      <c r="E437" s="396">
        <v>1879</v>
      </c>
      <c r="F437" s="396"/>
      <c r="G437" s="492"/>
      <c r="H437" s="396"/>
      <c r="I437" s="492"/>
      <c r="J437" s="492"/>
      <c r="K437" s="492"/>
    </row>
    <row r="438" spans="1:11" x14ac:dyDescent="0.2">
      <c r="A438" s="204">
        <v>41</v>
      </c>
      <c r="B438" s="233"/>
      <c r="C438" s="249">
        <v>614</v>
      </c>
      <c r="D438" s="250" t="s">
        <v>42</v>
      </c>
      <c r="E438" s="396">
        <v>3000</v>
      </c>
      <c r="F438" s="396">
        <v>1177</v>
      </c>
      <c r="G438" s="492">
        <v>3133</v>
      </c>
      <c r="H438" s="396">
        <v>3133</v>
      </c>
      <c r="I438" s="492">
        <v>3133</v>
      </c>
      <c r="J438" s="492">
        <v>3133</v>
      </c>
      <c r="K438" s="492">
        <v>3133</v>
      </c>
    </row>
    <row r="439" spans="1:11" x14ac:dyDescent="0.2">
      <c r="A439" s="234"/>
      <c r="B439" s="234"/>
      <c r="C439" s="288">
        <v>620</v>
      </c>
      <c r="D439" s="289" t="s">
        <v>152</v>
      </c>
      <c r="E439" s="197">
        <f t="shared" ref="E439:K439" si="49">SUM(E440:E451)</f>
        <v>20779.38</v>
      </c>
      <c r="F439" s="394">
        <f t="shared" si="49"/>
        <v>22793.55</v>
      </c>
      <c r="G439" s="198">
        <f t="shared" si="49"/>
        <v>28009</v>
      </c>
      <c r="H439" s="394">
        <f t="shared" si="49"/>
        <v>29154.000000000004</v>
      </c>
      <c r="I439" s="500">
        <f t="shared" si="49"/>
        <v>28009</v>
      </c>
      <c r="J439" s="500">
        <f t="shared" si="49"/>
        <v>28009</v>
      </c>
      <c r="K439" s="500">
        <f t="shared" si="49"/>
        <v>28009</v>
      </c>
    </row>
    <row r="440" spans="1:11" x14ac:dyDescent="0.2">
      <c r="A440" s="204">
        <v>41</v>
      </c>
      <c r="B440" s="233"/>
      <c r="C440" s="249">
        <v>621.62300000000005</v>
      </c>
      <c r="D440" s="250" t="s">
        <v>133</v>
      </c>
      <c r="E440" s="396">
        <v>5508.62</v>
      </c>
      <c r="F440" s="396">
        <v>5920.33</v>
      </c>
      <c r="G440" s="492">
        <v>8014</v>
      </c>
      <c r="H440" s="396">
        <v>8364.09</v>
      </c>
      <c r="I440" s="492">
        <v>8014</v>
      </c>
      <c r="J440" s="492">
        <v>8014</v>
      </c>
      <c r="K440" s="492">
        <v>8014</v>
      </c>
    </row>
    <row r="441" spans="1:11" x14ac:dyDescent="0.2">
      <c r="A441" s="488" t="s">
        <v>402</v>
      </c>
      <c r="B441" s="233"/>
      <c r="C441" s="249">
        <v>623</v>
      </c>
      <c r="D441" s="250" t="s">
        <v>576</v>
      </c>
      <c r="E441" s="396"/>
      <c r="F441" s="396">
        <v>117.25</v>
      </c>
      <c r="G441" s="492"/>
      <c r="H441" s="396"/>
      <c r="I441" s="492"/>
      <c r="J441" s="492"/>
      <c r="K441" s="492"/>
    </row>
    <row r="442" spans="1:11" x14ac:dyDescent="0.2">
      <c r="A442" s="204">
        <v>41</v>
      </c>
      <c r="B442" s="233"/>
      <c r="C442" s="277">
        <v>625001</v>
      </c>
      <c r="D442" s="250" t="s">
        <v>44</v>
      </c>
      <c r="E442" s="396">
        <v>832.88</v>
      </c>
      <c r="F442" s="396">
        <v>942.51</v>
      </c>
      <c r="G442" s="492">
        <v>1122</v>
      </c>
      <c r="H442" s="396">
        <v>1166.5999999999999</v>
      </c>
      <c r="I442" s="492">
        <v>1122</v>
      </c>
      <c r="J442" s="492">
        <v>1122</v>
      </c>
      <c r="K442" s="492">
        <v>1122</v>
      </c>
    </row>
    <row r="443" spans="1:11" x14ac:dyDescent="0.2">
      <c r="A443" s="488" t="s">
        <v>391</v>
      </c>
      <c r="B443" s="233"/>
      <c r="C443" s="277">
        <v>625001</v>
      </c>
      <c r="D443" s="250" t="s">
        <v>524</v>
      </c>
      <c r="E443" s="396">
        <v>32.56</v>
      </c>
      <c r="F443" s="396"/>
      <c r="G443" s="492"/>
      <c r="H443" s="396"/>
      <c r="I443" s="492"/>
      <c r="J443" s="492"/>
      <c r="K443" s="492"/>
    </row>
    <row r="444" spans="1:11" x14ac:dyDescent="0.2">
      <c r="A444" s="204">
        <v>41</v>
      </c>
      <c r="B444" s="233"/>
      <c r="C444" s="277">
        <v>625002</v>
      </c>
      <c r="D444" s="250" t="s">
        <v>45</v>
      </c>
      <c r="E444" s="396">
        <v>8323.7800000000007</v>
      </c>
      <c r="F444" s="396">
        <v>9428.8700000000008</v>
      </c>
      <c r="G444" s="492">
        <v>11219</v>
      </c>
      <c r="H444" s="396">
        <v>11665.04</v>
      </c>
      <c r="I444" s="492">
        <v>11219</v>
      </c>
      <c r="J444" s="492">
        <v>11219</v>
      </c>
      <c r="K444" s="492">
        <v>11219</v>
      </c>
    </row>
    <row r="445" spans="1:11" x14ac:dyDescent="0.2">
      <c r="A445" s="488" t="s">
        <v>391</v>
      </c>
      <c r="B445" s="233"/>
      <c r="C445" s="277">
        <v>625002</v>
      </c>
      <c r="D445" s="250" t="s">
        <v>525</v>
      </c>
      <c r="E445" s="396">
        <v>334.59</v>
      </c>
      <c r="F445" s="396"/>
      <c r="G445" s="492"/>
      <c r="H445" s="396"/>
      <c r="I445" s="492"/>
      <c r="J445" s="492"/>
      <c r="K445" s="492"/>
    </row>
    <row r="446" spans="1:11" x14ac:dyDescent="0.2">
      <c r="A446" s="204">
        <v>41</v>
      </c>
      <c r="B446" s="233"/>
      <c r="C446" s="277">
        <v>625003</v>
      </c>
      <c r="D446" s="250" t="s">
        <v>46</v>
      </c>
      <c r="E446" s="396">
        <v>480.74</v>
      </c>
      <c r="F446" s="396">
        <v>538.46</v>
      </c>
      <c r="G446" s="492">
        <v>641</v>
      </c>
      <c r="H446" s="396">
        <v>666.49</v>
      </c>
      <c r="I446" s="492">
        <v>641</v>
      </c>
      <c r="J446" s="492">
        <v>641</v>
      </c>
      <c r="K446" s="492">
        <v>641</v>
      </c>
    </row>
    <row r="447" spans="1:11" x14ac:dyDescent="0.2">
      <c r="A447" s="488" t="s">
        <v>391</v>
      </c>
      <c r="B447" s="233"/>
      <c r="C447" s="277">
        <v>625003</v>
      </c>
      <c r="D447" s="250" t="s">
        <v>526</v>
      </c>
      <c r="E447" s="396">
        <v>20.37</v>
      </c>
      <c r="F447" s="396"/>
      <c r="G447" s="492"/>
      <c r="H447" s="396"/>
      <c r="I447" s="492"/>
      <c r="J447" s="492"/>
      <c r="K447" s="492"/>
    </row>
    <row r="448" spans="1:11" x14ac:dyDescent="0.2">
      <c r="A448" s="204">
        <v>41</v>
      </c>
      <c r="B448" s="233"/>
      <c r="C448" s="277">
        <v>625004</v>
      </c>
      <c r="D448" s="250" t="s">
        <v>47</v>
      </c>
      <c r="E448" s="396">
        <v>1718.3</v>
      </c>
      <c r="F448" s="396">
        <v>1980.97</v>
      </c>
      <c r="G448" s="492">
        <v>2405</v>
      </c>
      <c r="H448" s="396">
        <v>2500.58</v>
      </c>
      <c r="I448" s="492">
        <v>2405</v>
      </c>
      <c r="J448" s="492">
        <v>2405</v>
      </c>
      <c r="K448" s="492">
        <v>2405</v>
      </c>
    </row>
    <row r="449" spans="1:17" x14ac:dyDescent="0.2">
      <c r="A449" s="204">
        <v>41</v>
      </c>
      <c r="B449" s="233"/>
      <c r="C449" s="277">
        <v>625005</v>
      </c>
      <c r="D449" s="250" t="s">
        <v>48</v>
      </c>
      <c r="E449" s="396">
        <v>590.09</v>
      </c>
      <c r="F449" s="396">
        <v>666.35</v>
      </c>
      <c r="G449" s="492">
        <v>802</v>
      </c>
      <c r="H449" s="396">
        <v>833.86</v>
      </c>
      <c r="I449" s="492">
        <v>802</v>
      </c>
      <c r="J449" s="492">
        <v>802</v>
      </c>
      <c r="K449" s="492">
        <v>802</v>
      </c>
    </row>
    <row r="450" spans="1:17" x14ac:dyDescent="0.2">
      <c r="A450" s="204">
        <v>41</v>
      </c>
      <c r="B450" s="233"/>
      <c r="C450" s="277">
        <v>625007</v>
      </c>
      <c r="D450" s="250" t="s">
        <v>49</v>
      </c>
      <c r="E450" s="396">
        <v>2824.34</v>
      </c>
      <c r="F450" s="396">
        <v>3198.81</v>
      </c>
      <c r="G450" s="492">
        <v>3806</v>
      </c>
      <c r="H450" s="396">
        <v>3957.34</v>
      </c>
      <c r="I450" s="492">
        <v>3806</v>
      </c>
      <c r="J450" s="492">
        <v>3806</v>
      </c>
      <c r="K450" s="492">
        <v>3806</v>
      </c>
    </row>
    <row r="451" spans="1:17" x14ac:dyDescent="0.2">
      <c r="A451" s="488" t="s">
        <v>391</v>
      </c>
      <c r="B451" s="233"/>
      <c r="C451" s="277">
        <v>625007</v>
      </c>
      <c r="D451" s="250" t="s">
        <v>527</v>
      </c>
      <c r="E451" s="396">
        <v>113.11</v>
      </c>
      <c r="F451" s="396"/>
      <c r="G451" s="492"/>
      <c r="H451" s="396"/>
      <c r="I451" s="492"/>
      <c r="J451" s="492"/>
      <c r="K451" s="492"/>
    </row>
    <row r="452" spans="1:17" x14ac:dyDescent="0.2">
      <c r="A452" s="210"/>
      <c r="B452" s="210"/>
      <c r="C452" s="253">
        <v>631</v>
      </c>
      <c r="D452" s="260" t="s">
        <v>51</v>
      </c>
      <c r="E452" s="394">
        <f t="shared" ref="E452:K452" si="50">SUM(E453+E454)</f>
        <v>9.82</v>
      </c>
      <c r="F452" s="394">
        <f t="shared" si="50"/>
        <v>10.3</v>
      </c>
      <c r="G452" s="394">
        <f t="shared" si="50"/>
        <v>15</v>
      </c>
      <c r="H452" s="394">
        <f t="shared" si="50"/>
        <v>0</v>
      </c>
      <c r="I452" s="394">
        <f t="shared" si="50"/>
        <v>0</v>
      </c>
      <c r="J452" s="394">
        <f t="shared" si="50"/>
        <v>0</v>
      </c>
      <c r="K452" s="394">
        <f t="shared" si="50"/>
        <v>0</v>
      </c>
    </row>
    <row r="453" spans="1:17" x14ac:dyDescent="0.2">
      <c r="A453" s="201" t="s">
        <v>391</v>
      </c>
      <c r="B453" s="192"/>
      <c r="C453" s="277">
        <v>631001</v>
      </c>
      <c r="D453" s="250" t="s">
        <v>51</v>
      </c>
      <c r="E453" s="485"/>
      <c r="F453" s="485">
        <v>10.3</v>
      </c>
      <c r="G453" s="481"/>
      <c r="H453" s="485"/>
      <c r="I453" s="512"/>
      <c r="J453" s="512"/>
      <c r="K453" s="512"/>
    </row>
    <row r="454" spans="1:17" x14ac:dyDescent="0.2">
      <c r="A454" s="192">
        <v>41</v>
      </c>
      <c r="B454" s="192"/>
      <c r="C454" s="277">
        <v>631001</v>
      </c>
      <c r="D454" s="250" t="s">
        <v>51</v>
      </c>
      <c r="E454" s="395">
        <v>9.82</v>
      </c>
      <c r="F454" s="395"/>
      <c r="G454" s="92">
        <v>15</v>
      </c>
      <c r="H454" s="395"/>
      <c r="I454" s="493"/>
      <c r="J454" s="493"/>
      <c r="K454" s="493"/>
    </row>
    <row r="455" spans="1:17" x14ac:dyDescent="0.2">
      <c r="A455" s="210"/>
      <c r="B455" s="210"/>
      <c r="C455" s="253">
        <v>632</v>
      </c>
      <c r="D455" s="260" t="s">
        <v>52</v>
      </c>
      <c r="E455" s="197">
        <f t="shared" ref="E455:K455" si="51">SUM(E456:E467)</f>
        <v>11812.53</v>
      </c>
      <c r="F455" s="394">
        <f t="shared" si="51"/>
        <v>10356.120000000001</v>
      </c>
      <c r="G455" s="198">
        <f t="shared" si="51"/>
        <v>10520</v>
      </c>
      <c r="H455" s="394">
        <f t="shared" si="51"/>
        <v>10234.17</v>
      </c>
      <c r="I455" s="500">
        <f t="shared" si="51"/>
        <v>10070</v>
      </c>
      <c r="J455" s="500">
        <f t="shared" si="51"/>
        <v>10070</v>
      </c>
      <c r="K455" s="500">
        <f t="shared" si="51"/>
        <v>10070</v>
      </c>
    </row>
    <row r="456" spans="1:17" x14ac:dyDescent="0.2">
      <c r="A456" s="192">
        <v>41</v>
      </c>
      <c r="B456" s="192"/>
      <c r="C456" s="277">
        <v>632001</v>
      </c>
      <c r="D456" s="250" t="s">
        <v>103</v>
      </c>
      <c r="E456" s="485">
        <v>6695.47</v>
      </c>
      <c r="F456" s="485">
        <v>5567.64</v>
      </c>
      <c r="G456" s="513">
        <v>6000</v>
      </c>
      <c r="H456" s="485">
        <v>5604.27</v>
      </c>
      <c r="I456" s="513">
        <v>5000</v>
      </c>
      <c r="J456" s="513">
        <v>5000</v>
      </c>
      <c r="K456" s="513">
        <v>5000</v>
      </c>
    </row>
    <row r="457" spans="1:17" x14ac:dyDescent="0.2">
      <c r="A457" s="192">
        <v>111</v>
      </c>
      <c r="B457" s="192"/>
      <c r="C457" s="277">
        <v>632001</v>
      </c>
      <c r="D457" s="250" t="s">
        <v>528</v>
      </c>
      <c r="E457" s="485">
        <v>200.12</v>
      </c>
      <c r="F457" s="485"/>
      <c r="G457" s="513"/>
      <c r="H457" s="485"/>
      <c r="I457" s="513"/>
      <c r="J457" s="513"/>
      <c r="K457" s="513"/>
    </row>
    <row r="458" spans="1:17" x14ac:dyDescent="0.2">
      <c r="A458" s="201" t="s">
        <v>391</v>
      </c>
      <c r="B458" s="192"/>
      <c r="C458" s="277">
        <v>632001</v>
      </c>
      <c r="D458" s="250" t="s">
        <v>299</v>
      </c>
      <c r="E458" s="485">
        <v>1289.6099999999999</v>
      </c>
      <c r="F458" s="485"/>
      <c r="G458" s="513"/>
      <c r="H458" s="485"/>
      <c r="I458" s="513">
        <v>1000</v>
      </c>
      <c r="J458" s="513">
        <v>1000</v>
      </c>
      <c r="K458" s="513">
        <v>1000</v>
      </c>
    </row>
    <row r="459" spans="1:17" x14ac:dyDescent="0.2">
      <c r="A459" s="201">
        <v>41</v>
      </c>
      <c r="B459" s="192"/>
      <c r="C459" s="277">
        <v>632001</v>
      </c>
      <c r="D459" s="250" t="s">
        <v>104</v>
      </c>
      <c r="E459" s="485">
        <v>1265.8900000000001</v>
      </c>
      <c r="F459" s="485">
        <v>768.4</v>
      </c>
      <c r="G459" s="513">
        <v>1200</v>
      </c>
      <c r="H459" s="485">
        <v>1183.5</v>
      </c>
      <c r="I459" s="513">
        <v>1200</v>
      </c>
      <c r="J459" s="513">
        <v>1200</v>
      </c>
      <c r="K459" s="513">
        <v>1200</v>
      </c>
    </row>
    <row r="460" spans="1:17" x14ac:dyDescent="0.2">
      <c r="A460" s="201" t="s">
        <v>391</v>
      </c>
      <c r="B460" s="192"/>
      <c r="C460" s="277">
        <v>632001</v>
      </c>
      <c r="D460" s="250" t="s">
        <v>291</v>
      </c>
      <c r="E460" s="485">
        <v>551.4</v>
      </c>
      <c r="F460" s="485">
        <v>1074.49</v>
      </c>
      <c r="G460" s="513">
        <v>1300</v>
      </c>
      <c r="H460" s="485">
        <v>1300</v>
      </c>
      <c r="I460" s="513">
        <v>1000</v>
      </c>
      <c r="J460" s="513">
        <v>1000</v>
      </c>
      <c r="K460" s="513">
        <v>1000</v>
      </c>
    </row>
    <row r="461" spans="1:17" x14ac:dyDescent="0.2">
      <c r="A461" s="201">
        <v>111</v>
      </c>
      <c r="B461" s="192"/>
      <c r="C461" s="277">
        <v>632001</v>
      </c>
      <c r="D461" s="250" t="s">
        <v>572</v>
      </c>
      <c r="E461" s="485"/>
      <c r="F461" s="485">
        <v>1239.72</v>
      </c>
      <c r="G461" s="513"/>
      <c r="H461" s="485">
        <v>60.4</v>
      </c>
      <c r="I461" s="513"/>
      <c r="J461" s="513"/>
      <c r="K461" s="513"/>
    </row>
    <row r="462" spans="1:17" x14ac:dyDescent="0.2">
      <c r="A462" s="201">
        <v>41</v>
      </c>
      <c r="B462" s="192"/>
      <c r="C462" s="277">
        <v>632002</v>
      </c>
      <c r="D462" s="250" t="s">
        <v>53</v>
      </c>
      <c r="E462" s="485">
        <v>358.2</v>
      </c>
      <c r="F462" s="485">
        <v>364.82</v>
      </c>
      <c r="G462" s="513">
        <v>370</v>
      </c>
      <c r="H462" s="485">
        <v>561.1</v>
      </c>
      <c r="I462" s="513">
        <v>370</v>
      </c>
      <c r="J462" s="513">
        <v>370</v>
      </c>
      <c r="K462" s="513">
        <v>370</v>
      </c>
      <c r="O462" s="486"/>
      <c r="Q462" s="486"/>
    </row>
    <row r="463" spans="1:17" x14ac:dyDescent="0.2">
      <c r="A463" s="201" t="s">
        <v>391</v>
      </c>
      <c r="B463" s="192"/>
      <c r="C463" s="277">
        <v>632002</v>
      </c>
      <c r="D463" s="250" t="s">
        <v>300</v>
      </c>
      <c r="E463" s="485">
        <v>907.08</v>
      </c>
      <c r="F463" s="485">
        <v>887.77</v>
      </c>
      <c r="G463" s="513">
        <v>870</v>
      </c>
      <c r="H463" s="485">
        <v>1164.9000000000001</v>
      </c>
      <c r="I463" s="513">
        <v>1200</v>
      </c>
      <c r="J463" s="513">
        <v>1200</v>
      </c>
      <c r="K463" s="513">
        <v>1200</v>
      </c>
      <c r="O463" s="486"/>
      <c r="Q463" s="486"/>
    </row>
    <row r="464" spans="1:17" x14ac:dyDescent="0.2">
      <c r="A464" s="201" t="s">
        <v>391</v>
      </c>
      <c r="B464" s="192"/>
      <c r="C464" s="277">
        <v>632005</v>
      </c>
      <c r="D464" s="250" t="s">
        <v>408</v>
      </c>
      <c r="E464" s="485">
        <v>539.80999999999995</v>
      </c>
      <c r="F464" s="485">
        <v>382.01</v>
      </c>
      <c r="G464" s="513">
        <v>700</v>
      </c>
      <c r="H464" s="485">
        <v>200</v>
      </c>
      <c r="I464" s="513">
        <v>90</v>
      </c>
      <c r="J464" s="513">
        <v>90</v>
      </c>
      <c r="K464" s="513">
        <v>90</v>
      </c>
      <c r="Q464" s="486"/>
    </row>
    <row r="465" spans="1:17" s="486" customFormat="1" x14ac:dyDescent="0.2">
      <c r="A465" s="192">
        <v>41</v>
      </c>
      <c r="B465" s="192"/>
      <c r="C465" s="277">
        <v>632005</v>
      </c>
      <c r="D465" s="250" t="s">
        <v>363</v>
      </c>
      <c r="E465" s="485"/>
      <c r="F465" s="485">
        <v>66.87</v>
      </c>
      <c r="G465" s="513">
        <v>70</v>
      </c>
      <c r="H465" s="485">
        <v>150</v>
      </c>
      <c r="I465" s="513">
        <v>200</v>
      </c>
      <c r="J465" s="513">
        <v>200</v>
      </c>
      <c r="K465" s="513">
        <v>200</v>
      </c>
    </row>
    <row r="466" spans="1:17" s="538" customFormat="1" x14ac:dyDescent="0.2">
      <c r="A466" s="201" t="s">
        <v>391</v>
      </c>
      <c r="B466" s="192"/>
      <c r="C466" s="277">
        <v>632003</v>
      </c>
      <c r="D466" s="250" t="s">
        <v>454</v>
      </c>
      <c r="E466" s="485">
        <v>3.95</v>
      </c>
      <c r="F466" s="485">
        <v>4.4000000000000004</v>
      </c>
      <c r="G466" s="513">
        <v>10</v>
      </c>
      <c r="H466" s="485">
        <v>10</v>
      </c>
      <c r="I466" s="513">
        <v>10</v>
      </c>
      <c r="J466" s="513">
        <v>10</v>
      </c>
      <c r="K466" s="513">
        <v>10</v>
      </c>
    </row>
    <row r="467" spans="1:17" x14ac:dyDescent="0.2">
      <c r="A467" s="192">
        <v>41</v>
      </c>
      <c r="B467" s="192"/>
      <c r="C467" s="277">
        <v>632003</v>
      </c>
      <c r="D467" s="250" t="s">
        <v>106</v>
      </c>
      <c r="E467" s="485">
        <v>1</v>
      </c>
      <c r="F467" s="485"/>
      <c r="G467" s="222"/>
      <c r="H467" s="485"/>
      <c r="I467" s="513"/>
      <c r="J467" s="513"/>
      <c r="K467" s="513"/>
      <c r="Q467" s="486"/>
    </row>
    <row r="468" spans="1:17" x14ac:dyDescent="0.2">
      <c r="A468" s="210"/>
      <c r="B468" s="210"/>
      <c r="C468" s="253">
        <v>633</v>
      </c>
      <c r="D468" s="260" t="s">
        <v>87</v>
      </c>
      <c r="E468" s="197">
        <f t="shared" ref="E468:K468" si="52">SUM(E469:E486)</f>
        <v>64373.26</v>
      </c>
      <c r="F468" s="394">
        <f t="shared" si="52"/>
        <v>97049.66</v>
      </c>
      <c r="G468" s="198">
        <f t="shared" si="52"/>
        <v>64840</v>
      </c>
      <c r="H468" s="394">
        <f t="shared" si="52"/>
        <v>108994.3</v>
      </c>
      <c r="I468" s="500">
        <f t="shared" si="52"/>
        <v>41780</v>
      </c>
      <c r="J468" s="500">
        <f t="shared" si="52"/>
        <v>41780</v>
      </c>
      <c r="K468" s="500">
        <f t="shared" si="52"/>
        <v>41780</v>
      </c>
      <c r="Q468" s="486"/>
    </row>
    <row r="469" spans="1:17" x14ac:dyDescent="0.2">
      <c r="A469" s="489">
        <v>41</v>
      </c>
      <c r="B469" s="222"/>
      <c r="C469" s="550">
        <v>633002</v>
      </c>
      <c r="D469" s="553" t="s">
        <v>54</v>
      </c>
      <c r="E469" s="485"/>
      <c r="F469" s="485"/>
      <c r="G469" s="513"/>
      <c r="H469" s="482"/>
      <c r="I469" s="513">
        <v>50</v>
      </c>
      <c r="J469" s="513">
        <v>50</v>
      </c>
      <c r="K469" s="513">
        <v>50</v>
      </c>
      <c r="Q469" s="486"/>
    </row>
    <row r="470" spans="1:17" x14ac:dyDescent="0.2">
      <c r="A470" s="489" t="s">
        <v>391</v>
      </c>
      <c r="B470" s="222"/>
      <c r="C470" s="550">
        <v>633002</v>
      </c>
      <c r="D470" s="553" t="s">
        <v>301</v>
      </c>
      <c r="E470" s="485"/>
      <c r="F470" s="485">
        <v>298.8</v>
      </c>
      <c r="G470" s="554"/>
      <c r="H470" s="485">
        <v>51.48</v>
      </c>
      <c r="I470" s="554"/>
      <c r="J470" s="554"/>
      <c r="K470" s="554"/>
      <c r="Q470" s="486"/>
    </row>
    <row r="471" spans="1:17" x14ac:dyDescent="0.2">
      <c r="A471" s="489">
        <v>41</v>
      </c>
      <c r="B471" s="222"/>
      <c r="C471" s="550">
        <v>633004</v>
      </c>
      <c r="D471" s="553" t="s">
        <v>332</v>
      </c>
      <c r="E471" s="485">
        <v>320.98</v>
      </c>
      <c r="F471" s="485"/>
      <c r="G471" s="513"/>
      <c r="H471" s="485">
        <v>21</v>
      </c>
      <c r="I471" s="513">
        <v>50</v>
      </c>
      <c r="J471" s="513">
        <v>50</v>
      </c>
      <c r="K471" s="513">
        <v>50</v>
      </c>
      <c r="Q471" s="486"/>
    </row>
    <row r="472" spans="1:17" x14ac:dyDescent="0.2">
      <c r="A472" s="489">
        <v>111</v>
      </c>
      <c r="B472" s="222"/>
      <c r="C472" s="550">
        <v>633004</v>
      </c>
      <c r="D472" s="553" t="s">
        <v>577</v>
      </c>
      <c r="E472" s="485"/>
      <c r="F472" s="485">
        <v>6830.32</v>
      </c>
      <c r="G472" s="513"/>
      <c r="H472" s="485"/>
      <c r="I472" s="513"/>
      <c r="J472" s="513"/>
      <c r="K472" s="513"/>
      <c r="Q472" s="486"/>
    </row>
    <row r="473" spans="1:17" x14ac:dyDescent="0.2">
      <c r="A473" s="489" t="s">
        <v>391</v>
      </c>
      <c r="B473" s="222"/>
      <c r="C473" s="550">
        <v>633004</v>
      </c>
      <c r="D473" s="553" t="s">
        <v>333</v>
      </c>
      <c r="E473" s="485">
        <v>216</v>
      </c>
      <c r="F473" s="485"/>
      <c r="G473" s="513">
        <v>500</v>
      </c>
      <c r="H473" s="485"/>
      <c r="I473" s="513">
        <v>50</v>
      </c>
      <c r="J473" s="513">
        <v>50</v>
      </c>
      <c r="K473" s="513">
        <v>50</v>
      </c>
      <c r="Q473" s="486"/>
    </row>
    <row r="474" spans="1:17" x14ac:dyDescent="0.2">
      <c r="A474" s="489">
        <v>111</v>
      </c>
      <c r="B474" s="222"/>
      <c r="C474" s="550">
        <v>633006</v>
      </c>
      <c r="D474" s="553" t="s">
        <v>578</v>
      </c>
      <c r="E474" s="485"/>
      <c r="F474" s="485">
        <v>352.78</v>
      </c>
      <c r="G474" s="513"/>
      <c r="H474" s="485">
        <v>2954.2</v>
      </c>
      <c r="I474" s="513"/>
      <c r="J474" s="513"/>
      <c r="K474" s="513"/>
    </row>
    <row r="475" spans="1:17" x14ac:dyDescent="0.2">
      <c r="A475" s="489">
        <v>41</v>
      </c>
      <c r="B475" s="222"/>
      <c r="C475" s="550">
        <v>633006</v>
      </c>
      <c r="D475" s="553" t="s">
        <v>55</v>
      </c>
      <c r="E475" s="485">
        <v>1598.56</v>
      </c>
      <c r="F475" s="485">
        <v>228.54</v>
      </c>
      <c r="G475" s="513">
        <v>200</v>
      </c>
      <c r="H475" s="485">
        <v>204.64</v>
      </c>
      <c r="I475" s="513">
        <v>260</v>
      </c>
      <c r="J475" s="513">
        <v>260</v>
      </c>
      <c r="K475" s="513">
        <v>260</v>
      </c>
    </row>
    <row r="476" spans="1:17" x14ac:dyDescent="0.2">
      <c r="A476" s="489" t="s">
        <v>391</v>
      </c>
      <c r="B476" s="222"/>
      <c r="C476" s="550">
        <v>633006</v>
      </c>
      <c r="D476" s="553" t="s">
        <v>296</v>
      </c>
      <c r="E476" s="485">
        <v>3921.31</v>
      </c>
      <c r="F476" s="485">
        <v>5904.32</v>
      </c>
      <c r="G476" s="513">
        <v>5160</v>
      </c>
      <c r="H476" s="485">
        <v>5598.66</v>
      </c>
      <c r="I476" s="513">
        <v>5200</v>
      </c>
      <c r="J476" s="513">
        <v>5200</v>
      </c>
      <c r="K476" s="513">
        <v>5200</v>
      </c>
    </row>
    <row r="477" spans="1:17" s="486" customFormat="1" x14ac:dyDescent="0.2">
      <c r="A477" s="489">
        <v>111</v>
      </c>
      <c r="B477" s="222"/>
      <c r="C477" s="550">
        <v>633006</v>
      </c>
      <c r="D477" s="553" t="s">
        <v>417</v>
      </c>
      <c r="E477" s="485"/>
      <c r="F477" s="485"/>
      <c r="G477" s="513"/>
      <c r="H477" s="485">
        <v>2077.9499999999998</v>
      </c>
      <c r="I477" s="513"/>
      <c r="J477" s="513"/>
      <c r="K477" s="513"/>
    </row>
    <row r="478" spans="1:17" x14ac:dyDescent="0.2">
      <c r="A478" s="489">
        <v>41</v>
      </c>
      <c r="B478" s="222"/>
      <c r="C478" s="550">
        <v>633009</v>
      </c>
      <c r="D478" s="553" t="s">
        <v>137</v>
      </c>
      <c r="E478" s="485"/>
      <c r="F478" s="485">
        <v>4.3499999999999996</v>
      </c>
      <c r="G478" s="513">
        <v>5</v>
      </c>
      <c r="H478" s="485"/>
      <c r="I478" s="513"/>
      <c r="J478" s="513"/>
      <c r="K478" s="513"/>
    </row>
    <row r="479" spans="1:17" x14ac:dyDescent="0.2">
      <c r="A479" s="489" t="s">
        <v>391</v>
      </c>
      <c r="B479" s="222"/>
      <c r="C479" s="550">
        <v>633009</v>
      </c>
      <c r="D479" s="553" t="s">
        <v>334</v>
      </c>
      <c r="E479" s="485"/>
      <c r="F479" s="485"/>
      <c r="G479" s="513"/>
      <c r="H479" s="485"/>
      <c r="I479" s="513">
        <v>200</v>
      </c>
      <c r="J479" s="513">
        <v>200</v>
      </c>
      <c r="K479" s="513">
        <v>200</v>
      </c>
    </row>
    <row r="480" spans="1:17" x14ac:dyDescent="0.2">
      <c r="A480" s="489">
        <v>41</v>
      </c>
      <c r="B480" s="222"/>
      <c r="C480" s="550" t="s">
        <v>392</v>
      </c>
      <c r="D480" s="553"/>
      <c r="E480" s="485"/>
      <c r="F480" s="485">
        <v>100</v>
      </c>
      <c r="G480" s="513">
        <v>100</v>
      </c>
      <c r="H480" s="485">
        <v>360.24</v>
      </c>
      <c r="I480" s="513">
        <v>100</v>
      </c>
      <c r="J480" s="513">
        <v>100</v>
      </c>
      <c r="K480" s="513">
        <v>100</v>
      </c>
    </row>
    <row r="481" spans="1:11" x14ac:dyDescent="0.2">
      <c r="A481" s="201">
        <v>41</v>
      </c>
      <c r="B481" s="192"/>
      <c r="C481" s="550">
        <v>633013</v>
      </c>
      <c r="D481" s="290" t="s">
        <v>365</v>
      </c>
      <c r="E481" s="485">
        <v>362.23</v>
      </c>
      <c r="F481" s="485">
        <v>354.27</v>
      </c>
      <c r="G481" s="513">
        <v>355</v>
      </c>
      <c r="H481" s="485">
        <v>355</v>
      </c>
      <c r="I481" s="513">
        <v>355</v>
      </c>
      <c r="J481" s="513">
        <v>355</v>
      </c>
      <c r="K481" s="513">
        <v>355</v>
      </c>
    </row>
    <row r="482" spans="1:11" x14ac:dyDescent="0.2">
      <c r="A482" s="489" t="s">
        <v>391</v>
      </c>
      <c r="B482" s="222"/>
      <c r="C482" s="550">
        <v>633010</v>
      </c>
      <c r="D482" s="553" t="s">
        <v>302</v>
      </c>
      <c r="E482" s="485"/>
      <c r="F482" s="485">
        <v>409.7</v>
      </c>
      <c r="G482" s="513">
        <v>410</v>
      </c>
      <c r="H482" s="485">
        <v>410</v>
      </c>
      <c r="I482" s="513">
        <v>500</v>
      </c>
      <c r="J482" s="513">
        <v>500</v>
      </c>
      <c r="K482" s="513">
        <v>500</v>
      </c>
    </row>
    <row r="483" spans="1:11" s="486" customFormat="1" x14ac:dyDescent="0.2">
      <c r="A483" s="489">
        <v>111</v>
      </c>
      <c r="B483" s="222"/>
      <c r="C483" s="550">
        <v>633011</v>
      </c>
      <c r="D483" s="553" t="s">
        <v>403</v>
      </c>
      <c r="E483" s="485">
        <v>2744.3</v>
      </c>
      <c r="F483" s="485">
        <v>33123.4</v>
      </c>
      <c r="G483" s="513"/>
      <c r="H483" s="485">
        <v>66847.05</v>
      </c>
      <c r="I483" s="513"/>
      <c r="J483" s="513"/>
      <c r="K483" s="513"/>
    </row>
    <row r="484" spans="1:11" x14ac:dyDescent="0.2">
      <c r="A484" s="489" t="s">
        <v>391</v>
      </c>
      <c r="B484" s="222"/>
      <c r="C484" s="550">
        <v>633011</v>
      </c>
      <c r="D484" s="553" t="s">
        <v>370</v>
      </c>
      <c r="E484" s="485">
        <v>55202.9</v>
      </c>
      <c r="F484" s="485">
        <v>49391.22</v>
      </c>
      <c r="G484" s="513">
        <v>58000</v>
      </c>
      <c r="H484" s="485">
        <v>30000</v>
      </c>
      <c r="I484" s="513">
        <v>35000</v>
      </c>
      <c r="J484" s="513">
        <v>35000</v>
      </c>
      <c r="K484" s="513">
        <v>35000</v>
      </c>
    </row>
    <row r="485" spans="1:11" x14ac:dyDescent="0.2">
      <c r="A485" s="489" t="s">
        <v>391</v>
      </c>
      <c r="B485" s="222"/>
      <c r="C485" s="550">
        <v>633013</v>
      </c>
      <c r="D485" s="553" t="s">
        <v>428</v>
      </c>
      <c r="E485" s="485"/>
      <c r="F485" s="485">
        <v>44.93</v>
      </c>
      <c r="G485" s="513">
        <v>100</v>
      </c>
      <c r="H485" s="485">
        <v>100</v>
      </c>
      <c r="I485" s="513"/>
      <c r="J485" s="513"/>
      <c r="K485" s="513"/>
    </row>
    <row r="486" spans="1:11" x14ac:dyDescent="0.2">
      <c r="A486" s="222">
        <v>41</v>
      </c>
      <c r="B486" s="222"/>
      <c r="C486" s="550">
        <v>633015</v>
      </c>
      <c r="D486" s="553" t="s">
        <v>138</v>
      </c>
      <c r="E486" s="485">
        <v>6.98</v>
      </c>
      <c r="F486" s="485">
        <v>7.03</v>
      </c>
      <c r="G486" s="513">
        <v>10</v>
      </c>
      <c r="H486" s="485">
        <v>14.08</v>
      </c>
      <c r="I486" s="513">
        <v>15</v>
      </c>
      <c r="J486" s="513">
        <v>15</v>
      </c>
      <c r="K486" s="513">
        <v>15</v>
      </c>
    </row>
    <row r="487" spans="1:11" x14ac:dyDescent="0.2">
      <c r="A487" s="210"/>
      <c r="B487" s="210"/>
      <c r="C487" s="253">
        <v>635</v>
      </c>
      <c r="D487" s="260" t="s">
        <v>94</v>
      </c>
      <c r="E487" s="197">
        <f t="shared" ref="E487:K487" si="53">SUM(E488:E495)</f>
        <v>1578.48</v>
      </c>
      <c r="F487" s="394">
        <f t="shared" si="53"/>
        <v>4656.8999999999996</v>
      </c>
      <c r="G487" s="198">
        <f t="shared" si="53"/>
        <v>1560</v>
      </c>
      <c r="H487" s="394">
        <f t="shared" si="53"/>
        <v>1729.1999999999998</v>
      </c>
      <c r="I487" s="500">
        <f t="shared" si="53"/>
        <v>2737</v>
      </c>
      <c r="J487" s="500">
        <f t="shared" si="53"/>
        <v>2737</v>
      </c>
      <c r="K487" s="500">
        <f t="shared" si="53"/>
        <v>2737</v>
      </c>
    </row>
    <row r="488" spans="1:11" x14ac:dyDescent="0.2">
      <c r="A488" s="192">
        <v>41</v>
      </c>
      <c r="B488" s="192"/>
      <c r="C488" s="277">
        <v>635002</v>
      </c>
      <c r="D488" s="250" t="s">
        <v>282</v>
      </c>
      <c r="E488" s="396">
        <v>232.59</v>
      </c>
      <c r="F488" s="396"/>
      <c r="G488" s="492">
        <v>20</v>
      </c>
      <c r="H488" s="396">
        <v>88.2</v>
      </c>
      <c r="I488" s="492">
        <v>100</v>
      </c>
      <c r="J488" s="492">
        <v>100</v>
      </c>
      <c r="K488" s="492">
        <v>100</v>
      </c>
    </row>
    <row r="489" spans="1:11" x14ac:dyDescent="0.2">
      <c r="A489" s="201" t="s">
        <v>391</v>
      </c>
      <c r="B489" s="192"/>
      <c r="C489" s="277">
        <v>635002</v>
      </c>
      <c r="D489" s="250" t="s">
        <v>628</v>
      </c>
      <c r="E489" s="485"/>
      <c r="F489" s="485">
        <v>16.2</v>
      </c>
      <c r="G489" s="513"/>
      <c r="H489" s="485"/>
      <c r="I489" s="513"/>
      <c r="J489" s="513"/>
      <c r="K489" s="513"/>
    </row>
    <row r="490" spans="1:11" x14ac:dyDescent="0.2">
      <c r="A490" s="192">
        <v>41</v>
      </c>
      <c r="B490" s="192"/>
      <c r="C490" s="550">
        <v>635004</v>
      </c>
      <c r="D490" s="290" t="s">
        <v>139</v>
      </c>
      <c r="E490" s="482">
        <v>923.32</v>
      </c>
      <c r="F490" s="482">
        <v>344.9</v>
      </c>
      <c r="G490" s="513">
        <v>700</v>
      </c>
      <c r="H490" s="485">
        <v>680.3</v>
      </c>
      <c r="I490" s="513">
        <v>567</v>
      </c>
      <c r="J490" s="513">
        <v>567</v>
      </c>
      <c r="K490" s="513">
        <v>567</v>
      </c>
    </row>
    <row r="491" spans="1:11" x14ac:dyDescent="0.2">
      <c r="A491" s="201" t="s">
        <v>391</v>
      </c>
      <c r="B491" s="192"/>
      <c r="C491" s="550">
        <v>635004</v>
      </c>
      <c r="D491" s="290" t="s">
        <v>303</v>
      </c>
      <c r="E491" s="482">
        <v>422.57</v>
      </c>
      <c r="F491" s="482">
        <v>1202.8</v>
      </c>
      <c r="G491" s="513">
        <v>800</v>
      </c>
      <c r="H491" s="485">
        <v>680</v>
      </c>
      <c r="I491" s="513">
        <v>800</v>
      </c>
      <c r="J491" s="513">
        <v>800</v>
      </c>
      <c r="K491" s="513">
        <v>800</v>
      </c>
    </row>
    <row r="492" spans="1:11" x14ac:dyDescent="0.2">
      <c r="A492" s="201">
        <v>41</v>
      </c>
      <c r="B492" s="192"/>
      <c r="C492" s="277">
        <v>635006</v>
      </c>
      <c r="D492" s="250" t="s">
        <v>304</v>
      </c>
      <c r="E492" s="485"/>
      <c r="F492" s="485">
        <v>1267.6300000000001</v>
      </c>
      <c r="G492" s="513"/>
      <c r="H492" s="485"/>
      <c r="I492" s="513"/>
      <c r="J492" s="513"/>
      <c r="K492" s="513"/>
    </row>
    <row r="493" spans="1:11" x14ac:dyDescent="0.2">
      <c r="A493" s="201" t="s">
        <v>391</v>
      </c>
      <c r="B493" s="192"/>
      <c r="C493" s="277">
        <v>635006</v>
      </c>
      <c r="D493" s="250" t="s">
        <v>353</v>
      </c>
      <c r="E493" s="485"/>
      <c r="F493" s="485">
        <v>1816.37</v>
      </c>
      <c r="G493" s="513"/>
      <c r="H493" s="485">
        <v>161.34</v>
      </c>
      <c r="I493" s="513">
        <v>1100</v>
      </c>
      <c r="J493" s="513">
        <v>1100</v>
      </c>
      <c r="K493" s="513">
        <v>1100</v>
      </c>
    </row>
    <row r="494" spans="1:11" x14ac:dyDescent="0.2">
      <c r="A494" s="201">
        <v>41</v>
      </c>
      <c r="B494" s="192"/>
      <c r="C494" s="277">
        <v>635009</v>
      </c>
      <c r="D494" s="250" t="s">
        <v>305</v>
      </c>
      <c r="E494" s="485"/>
      <c r="F494" s="485">
        <v>9</v>
      </c>
      <c r="G494" s="513">
        <v>40</v>
      </c>
      <c r="H494" s="485">
        <v>97</v>
      </c>
      <c r="I494" s="513">
        <v>120</v>
      </c>
      <c r="J494" s="513">
        <v>120</v>
      </c>
      <c r="K494" s="513">
        <v>120</v>
      </c>
    </row>
    <row r="495" spans="1:11" x14ac:dyDescent="0.2">
      <c r="A495" s="201" t="s">
        <v>391</v>
      </c>
      <c r="B495" s="192"/>
      <c r="C495" s="277">
        <v>635009</v>
      </c>
      <c r="D495" s="250" t="s">
        <v>306</v>
      </c>
      <c r="E495" s="485"/>
      <c r="F495" s="485"/>
      <c r="G495" s="222"/>
      <c r="H495" s="485">
        <v>22.36</v>
      </c>
      <c r="I495" s="513">
        <v>50</v>
      </c>
      <c r="J495" s="513">
        <v>50</v>
      </c>
      <c r="K495" s="513">
        <v>50</v>
      </c>
    </row>
    <row r="496" spans="1:11" x14ac:dyDescent="0.2">
      <c r="A496" s="210"/>
      <c r="B496" s="210"/>
      <c r="C496" s="592">
        <v>637</v>
      </c>
      <c r="D496" s="593" t="s">
        <v>69</v>
      </c>
      <c r="E496" s="594">
        <f t="shared" ref="E496:K496" si="54">SUM(E497:E510)</f>
        <v>4868.5600000000004</v>
      </c>
      <c r="F496" s="595">
        <f t="shared" si="54"/>
        <v>6050.4299999999994</v>
      </c>
      <c r="G496" s="596">
        <f t="shared" si="54"/>
        <v>5822</v>
      </c>
      <c r="H496" s="595">
        <f t="shared" si="54"/>
        <v>5751.07</v>
      </c>
      <c r="I496" s="597">
        <f t="shared" si="54"/>
        <v>5105</v>
      </c>
      <c r="J496" s="597">
        <f t="shared" si="54"/>
        <v>5105</v>
      </c>
      <c r="K496" s="597">
        <f t="shared" si="54"/>
        <v>5105</v>
      </c>
    </row>
    <row r="497" spans="1:11" x14ac:dyDescent="0.2">
      <c r="A497" s="192">
        <v>41</v>
      </c>
      <c r="B497" s="192"/>
      <c r="C497" s="277">
        <v>636001</v>
      </c>
      <c r="D497" s="250" t="s">
        <v>404</v>
      </c>
      <c r="E497" s="485"/>
      <c r="F497" s="485">
        <v>106.1</v>
      </c>
      <c r="G497" s="222"/>
      <c r="H497" s="485"/>
      <c r="I497" s="513"/>
      <c r="J497" s="513"/>
      <c r="K497" s="513"/>
    </row>
    <row r="498" spans="1:11" x14ac:dyDescent="0.2">
      <c r="A498" s="201">
        <v>41</v>
      </c>
      <c r="B498" s="192"/>
      <c r="C498" s="277">
        <v>637001</v>
      </c>
      <c r="D498" s="250" t="s">
        <v>142</v>
      </c>
      <c r="E498" s="485"/>
      <c r="F498" s="485"/>
      <c r="G498" s="513">
        <v>150</v>
      </c>
      <c r="H498" s="485">
        <v>150</v>
      </c>
      <c r="I498" s="513">
        <v>150</v>
      </c>
      <c r="J498" s="513">
        <v>150</v>
      </c>
      <c r="K498" s="513">
        <v>150</v>
      </c>
    </row>
    <row r="499" spans="1:11" s="538" customFormat="1" x14ac:dyDescent="0.2">
      <c r="A499" s="201" t="s">
        <v>391</v>
      </c>
      <c r="B499" s="192"/>
      <c r="C499" s="277">
        <v>637001</v>
      </c>
      <c r="D499" s="250" t="s">
        <v>410</v>
      </c>
      <c r="E499" s="485">
        <v>140.9</v>
      </c>
      <c r="F499" s="485"/>
      <c r="G499" s="513"/>
      <c r="H499" s="485"/>
      <c r="I499" s="513"/>
      <c r="J499" s="513"/>
      <c r="K499" s="513"/>
    </row>
    <row r="500" spans="1:11" x14ac:dyDescent="0.2">
      <c r="A500" s="192">
        <v>41</v>
      </c>
      <c r="B500" s="192"/>
      <c r="C500" s="277">
        <v>637004</v>
      </c>
      <c r="D500" s="250" t="s">
        <v>63</v>
      </c>
      <c r="E500" s="485">
        <v>693.91</v>
      </c>
      <c r="F500" s="485"/>
      <c r="G500" s="513"/>
      <c r="H500" s="485"/>
      <c r="I500" s="513"/>
      <c r="J500" s="513"/>
      <c r="K500" s="513"/>
    </row>
    <row r="501" spans="1:11" x14ac:dyDescent="0.2">
      <c r="A501" s="201" t="s">
        <v>391</v>
      </c>
      <c r="B501" s="192"/>
      <c r="C501" s="277">
        <v>637004</v>
      </c>
      <c r="D501" s="250" t="s">
        <v>307</v>
      </c>
      <c r="E501" s="485">
        <v>900.62</v>
      </c>
      <c r="F501" s="485">
        <v>2177</v>
      </c>
      <c r="G501" s="513">
        <v>2000</v>
      </c>
      <c r="H501" s="485">
        <v>2000</v>
      </c>
      <c r="I501" s="513">
        <v>2000</v>
      </c>
      <c r="J501" s="513">
        <v>2000</v>
      </c>
      <c r="K501" s="513">
        <v>2000</v>
      </c>
    </row>
    <row r="502" spans="1:11" x14ac:dyDescent="0.2">
      <c r="A502" s="201" t="s">
        <v>391</v>
      </c>
      <c r="B502" s="192"/>
      <c r="C502" s="277">
        <v>637012</v>
      </c>
      <c r="D502" s="250" t="s">
        <v>405</v>
      </c>
      <c r="E502" s="485"/>
      <c r="F502" s="485">
        <v>94.57</v>
      </c>
      <c r="G502" s="513"/>
      <c r="H502" s="485">
        <v>168.4</v>
      </c>
      <c r="I502" s="513"/>
      <c r="J502" s="513"/>
      <c r="K502" s="513"/>
    </row>
    <row r="503" spans="1:11" x14ac:dyDescent="0.2">
      <c r="A503" s="201" t="s">
        <v>391</v>
      </c>
      <c r="B503" s="192"/>
      <c r="C503" s="277">
        <v>637012</v>
      </c>
      <c r="D503" s="250" t="s">
        <v>298</v>
      </c>
      <c r="E503" s="485">
        <v>174.86</v>
      </c>
      <c r="F503" s="485"/>
      <c r="G503" s="513">
        <v>100</v>
      </c>
      <c r="H503" s="485">
        <v>3.5</v>
      </c>
      <c r="I503" s="513"/>
      <c r="J503" s="513"/>
      <c r="K503" s="513"/>
    </row>
    <row r="504" spans="1:11" x14ac:dyDescent="0.2">
      <c r="A504" s="192">
        <v>41</v>
      </c>
      <c r="B504" s="192"/>
      <c r="C504" s="277">
        <v>637012</v>
      </c>
      <c r="D504" s="250" t="s">
        <v>298</v>
      </c>
      <c r="E504" s="485">
        <v>205.92</v>
      </c>
      <c r="F504" s="485">
        <v>205.92</v>
      </c>
      <c r="G504" s="513"/>
      <c r="H504" s="485"/>
      <c r="I504" s="513">
        <v>5</v>
      </c>
      <c r="J504" s="513">
        <v>5</v>
      </c>
      <c r="K504" s="513">
        <v>5</v>
      </c>
    </row>
    <row r="505" spans="1:11" x14ac:dyDescent="0.2">
      <c r="A505" s="192">
        <v>41</v>
      </c>
      <c r="B505" s="192"/>
      <c r="C505" s="277">
        <v>637014</v>
      </c>
      <c r="D505" s="250" t="s">
        <v>143</v>
      </c>
      <c r="E505" s="485">
        <v>677.98</v>
      </c>
      <c r="F505" s="485">
        <v>203.56</v>
      </c>
      <c r="G505" s="513">
        <v>200</v>
      </c>
      <c r="H505" s="485">
        <v>200.91</v>
      </c>
      <c r="I505" s="513">
        <v>200</v>
      </c>
      <c r="J505" s="513">
        <v>200</v>
      </c>
      <c r="K505" s="513">
        <v>200</v>
      </c>
    </row>
    <row r="506" spans="1:11" x14ac:dyDescent="0.2">
      <c r="A506" s="201" t="s">
        <v>391</v>
      </c>
      <c r="B506" s="192"/>
      <c r="C506" s="277">
        <v>637014</v>
      </c>
      <c r="D506" s="250" t="s">
        <v>331</v>
      </c>
      <c r="E506" s="485">
        <v>1413.75</v>
      </c>
      <c r="F506" s="485">
        <v>1953.05</v>
      </c>
      <c r="G506" s="513">
        <v>2050</v>
      </c>
      <c r="H506" s="485">
        <v>2146.5</v>
      </c>
      <c r="I506" s="513">
        <v>2100</v>
      </c>
      <c r="J506" s="513">
        <v>2100</v>
      </c>
      <c r="K506" s="513">
        <v>2100</v>
      </c>
    </row>
    <row r="507" spans="1:11" s="538" customFormat="1" x14ac:dyDescent="0.2">
      <c r="A507" s="201" t="s">
        <v>391</v>
      </c>
      <c r="B507" s="192"/>
      <c r="C507" s="277">
        <v>637016</v>
      </c>
      <c r="D507" s="250" t="s">
        <v>411</v>
      </c>
      <c r="E507" s="485">
        <v>35.380000000000003</v>
      </c>
      <c r="F507" s="485">
        <v>134.47999999999999</v>
      </c>
      <c r="G507" s="513">
        <v>450</v>
      </c>
      <c r="H507" s="485">
        <v>450</v>
      </c>
      <c r="I507" s="513">
        <v>100</v>
      </c>
      <c r="J507" s="513">
        <v>100</v>
      </c>
      <c r="K507" s="513">
        <v>100</v>
      </c>
    </row>
    <row r="508" spans="1:11" x14ac:dyDescent="0.2">
      <c r="A508" s="192">
        <v>41</v>
      </c>
      <c r="B508" s="192"/>
      <c r="C508" s="277">
        <v>637016</v>
      </c>
      <c r="D508" s="250" t="s">
        <v>144</v>
      </c>
      <c r="E508" s="485">
        <v>625.24</v>
      </c>
      <c r="F508" s="485">
        <v>579.39</v>
      </c>
      <c r="G508" s="513">
        <v>462</v>
      </c>
      <c r="H508" s="485">
        <v>462</v>
      </c>
      <c r="I508" s="513">
        <v>550</v>
      </c>
      <c r="J508" s="513">
        <v>550</v>
      </c>
      <c r="K508" s="513">
        <v>550</v>
      </c>
    </row>
    <row r="509" spans="1:11" x14ac:dyDescent="0.2">
      <c r="A509" s="192">
        <v>41</v>
      </c>
      <c r="B509" s="192"/>
      <c r="C509" s="277">
        <v>637027</v>
      </c>
      <c r="D509" s="250" t="s">
        <v>283</v>
      </c>
      <c r="E509" s="485"/>
      <c r="F509" s="485">
        <v>410</v>
      </c>
      <c r="G509" s="513">
        <v>410</v>
      </c>
      <c r="H509" s="485">
        <v>169.76</v>
      </c>
      <c r="I509" s="513"/>
      <c r="J509" s="513"/>
      <c r="K509" s="513"/>
    </row>
    <row r="510" spans="1:11" x14ac:dyDescent="0.2">
      <c r="A510" s="201" t="s">
        <v>391</v>
      </c>
      <c r="B510" s="192"/>
      <c r="C510" s="277">
        <v>637027</v>
      </c>
      <c r="D510" s="250" t="s">
        <v>629</v>
      </c>
      <c r="E510" s="485"/>
      <c r="F510" s="485">
        <v>186.36</v>
      </c>
      <c r="G510" s="513"/>
      <c r="H510" s="485"/>
      <c r="I510" s="513"/>
      <c r="J510" s="513"/>
      <c r="K510" s="513"/>
    </row>
    <row r="511" spans="1:11" x14ac:dyDescent="0.2">
      <c r="A511" s="210"/>
      <c r="B511" s="210"/>
      <c r="C511" s="592">
        <v>642</v>
      </c>
      <c r="D511" s="593" t="s">
        <v>145</v>
      </c>
      <c r="E511" s="594">
        <f t="shared" ref="E511:J511" si="55">SUM(E513:E519)</f>
        <v>1395.66</v>
      </c>
      <c r="F511" s="595">
        <f t="shared" si="55"/>
        <v>681.82999999999993</v>
      </c>
      <c r="G511" s="596">
        <f t="shared" si="55"/>
        <v>1150</v>
      </c>
      <c r="H511" s="595">
        <f>SUM(H512:H519)</f>
        <v>4492.26</v>
      </c>
      <c r="I511" s="597">
        <f>SUM(I512:I519)</f>
        <v>1215</v>
      </c>
      <c r="J511" s="597">
        <f t="shared" si="55"/>
        <v>1215</v>
      </c>
      <c r="K511" s="597">
        <f>SUM(K513:K519)</f>
        <v>1215</v>
      </c>
    </row>
    <row r="512" spans="1:11" s="566" customFormat="1" x14ac:dyDescent="0.2">
      <c r="A512" s="213">
        <v>41</v>
      </c>
      <c r="B512" s="213"/>
      <c r="C512" s="550">
        <v>642006</v>
      </c>
      <c r="D512" s="290" t="s">
        <v>668</v>
      </c>
      <c r="E512" s="599"/>
      <c r="F512" s="600"/>
      <c r="G512" s="601"/>
      <c r="H512" s="600">
        <v>5</v>
      </c>
      <c r="I512" s="602"/>
      <c r="J512" s="602"/>
      <c r="K512" s="602"/>
    </row>
    <row r="513" spans="1:11" x14ac:dyDescent="0.2">
      <c r="A513" s="192">
        <v>41</v>
      </c>
      <c r="B513" s="192"/>
      <c r="C513" s="277">
        <v>642013</v>
      </c>
      <c r="D513" s="250" t="s">
        <v>115</v>
      </c>
      <c r="E513" s="485">
        <v>691.66</v>
      </c>
      <c r="F513" s="485"/>
      <c r="G513" s="192"/>
      <c r="H513" s="485">
        <v>3186</v>
      </c>
      <c r="I513" s="513"/>
      <c r="J513" s="513"/>
      <c r="K513" s="513"/>
    </row>
    <row r="514" spans="1:11" x14ac:dyDescent="0.2">
      <c r="A514" s="192">
        <v>41</v>
      </c>
      <c r="B514" s="192"/>
      <c r="C514" s="277">
        <v>642006</v>
      </c>
      <c r="D514" s="250" t="s">
        <v>668</v>
      </c>
      <c r="E514" s="485"/>
      <c r="F514" s="485"/>
      <c r="G514" s="192"/>
      <c r="H514" s="485"/>
      <c r="I514" s="513">
        <v>5</v>
      </c>
      <c r="J514" s="513">
        <v>5</v>
      </c>
      <c r="K514" s="513">
        <v>5</v>
      </c>
    </row>
    <row r="515" spans="1:11" x14ac:dyDescent="0.2">
      <c r="A515" s="192">
        <v>41</v>
      </c>
      <c r="B515" s="192"/>
      <c r="C515" s="277">
        <v>642014</v>
      </c>
      <c r="D515" s="250" t="s">
        <v>499</v>
      </c>
      <c r="E515" s="485">
        <v>7.44</v>
      </c>
      <c r="F515" s="485">
        <v>3.22</v>
      </c>
      <c r="G515" s="192"/>
      <c r="H515" s="485">
        <v>6.44</v>
      </c>
      <c r="I515" s="513">
        <v>10</v>
      </c>
      <c r="J515" s="513">
        <v>10</v>
      </c>
      <c r="K515" s="513">
        <v>10</v>
      </c>
    </row>
    <row r="516" spans="1:11" x14ac:dyDescent="0.2">
      <c r="A516" s="201" t="s">
        <v>391</v>
      </c>
      <c r="B516" s="192"/>
      <c r="C516" s="277">
        <v>642014</v>
      </c>
      <c r="D516" s="250" t="s">
        <v>672</v>
      </c>
      <c r="E516" s="485"/>
      <c r="F516" s="485"/>
      <c r="G516" s="192"/>
      <c r="H516" s="485">
        <v>26.7</v>
      </c>
      <c r="I516" s="513"/>
      <c r="J516" s="513"/>
      <c r="K516" s="513"/>
    </row>
    <row r="517" spans="1:11" x14ac:dyDescent="0.2">
      <c r="A517" s="201" t="s">
        <v>391</v>
      </c>
      <c r="B517" s="192"/>
      <c r="C517" s="277">
        <v>642014</v>
      </c>
      <c r="D517" s="250" t="s">
        <v>507</v>
      </c>
      <c r="E517" s="485">
        <v>92.24</v>
      </c>
      <c r="F517" s="485">
        <v>111.72</v>
      </c>
      <c r="G517" s="513">
        <v>150</v>
      </c>
      <c r="H517" s="485">
        <v>274.56</v>
      </c>
      <c r="I517" s="513">
        <v>200</v>
      </c>
      <c r="J517" s="513">
        <v>200</v>
      </c>
      <c r="K517" s="513">
        <v>200</v>
      </c>
    </row>
    <row r="518" spans="1:11" s="537" customFormat="1" x14ac:dyDescent="0.2">
      <c r="A518" s="201" t="s">
        <v>391</v>
      </c>
      <c r="B518" s="192"/>
      <c r="C518" s="277">
        <v>642015</v>
      </c>
      <c r="D518" s="250" t="s">
        <v>433</v>
      </c>
      <c r="E518" s="485">
        <v>131.5</v>
      </c>
      <c r="F518" s="485"/>
      <c r="G518" s="513">
        <v>400</v>
      </c>
      <c r="H518" s="485">
        <v>400</v>
      </c>
      <c r="I518" s="513">
        <v>400</v>
      </c>
      <c r="J518" s="513">
        <v>400</v>
      </c>
      <c r="K518" s="513">
        <v>400</v>
      </c>
    </row>
    <row r="519" spans="1:11" x14ac:dyDescent="0.2">
      <c r="A519" s="192">
        <v>41</v>
      </c>
      <c r="B519" s="192"/>
      <c r="C519" s="277">
        <v>642015</v>
      </c>
      <c r="D519" s="250" t="s">
        <v>146</v>
      </c>
      <c r="E519" s="485">
        <v>472.82</v>
      </c>
      <c r="F519" s="485">
        <v>566.89</v>
      </c>
      <c r="G519" s="513">
        <v>600</v>
      </c>
      <c r="H519" s="485">
        <v>593.55999999999995</v>
      </c>
      <c r="I519" s="513">
        <v>600</v>
      </c>
      <c r="J519" s="513">
        <v>600</v>
      </c>
      <c r="K519" s="513">
        <v>600</v>
      </c>
    </row>
    <row r="520" spans="1:11" x14ac:dyDescent="0.2">
      <c r="A520" s="232"/>
      <c r="B520" s="232" t="s">
        <v>95</v>
      </c>
      <c r="C520" s="287" t="s">
        <v>263</v>
      </c>
      <c r="D520" s="101"/>
      <c r="E520" s="400">
        <f t="shared" ref="E520:K520" si="56">SUM(E521+E562+E668+E670+E685+E717+E729+E744)</f>
        <v>559197.68999999983</v>
      </c>
      <c r="F520" s="400">
        <f t="shared" si="56"/>
        <v>692157.25000000023</v>
      </c>
      <c r="G520" s="544">
        <f t="shared" si="56"/>
        <v>606512</v>
      </c>
      <c r="H520" s="400">
        <f t="shared" si="56"/>
        <v>779779.19999999984</v>
      </c>
      <c r="I520" s="544">
        <f t="shared" si="56"/>
        <v>678031</v>
      </c>
      <c r="J520" s="544">
        <f t="shared" si="56"/>
        <v>676399</v>
      </c>
      <c r="K520" s="544">
        <f t="shared" si="56"/>
        <v>676399</v>
      </c>
    </row>
    <row r="521" spans="1:11" x14ac:dyDescent="0.2">
      <c r="A521" s="210"/>
      <c r="B521" s="210" t="s">
        <v>192</v>
      </c>
      <c r="C521" s="253">
        <v>610</v>
      </c>
      <c r="D521" s="260" t="s">
        <v>131</v>
      </c>
      <c r="E521" s="197">
        <f t="shared" ref="E521:K521" si="57">SUM(E522:E561)</f>
        <v>339654.98</v>
      </c>
      <c r="F521" s="394">
        <f t="shared" si="57"/>
        <v>395985.26000000013</v>
      </c>
      <c r="G521" s="198">
        <f t="shared" si="57"/>
        <v>387992</v>
      </c>
      <c r="H521" s="394">
        <f t="shared" si="57"/>
        <v>459293.52999999997</v>
      </c>
      <c r="I521" s="500">
        <f t="shared" si="57"/>
        <v>435018</v>
      </c>
      <c r="J521" s="500">
        <f t="shared" si="57"/>
        <v>435018</v>
      </c>
      <c r="K521" s="500">
        <f t="shared" si="57"/>
        <v>435018</v>
      </c>
    </row>
    <row r="522" spans="1:11" x14ac:dyDescent="0.2">
      <c r="A522" s="192">
        <v>111</v>
      </c>
      <c r="B522" s="192"/>
      <c r="C522" s="249">
        <v>611</v>
      </c>
      <c r="D522" s="250" t="s">
        <v>132</v>
      </c>
      <c r="E522" s="396">
        <v>256777.87</v>
      </c>
      <c r="F522" s="396">
        <v>302428.2</v>
      </c>
      <c r="G522" s="492">
        <v>322020</v>
      </c>
      <c r="H522" s="396">
        <v>349508</v>
      </c>
      <c r="I522" s="492">
        <v>323035</v>
      </c>
      <c r="J522" s="492">
        <v>323035</v>
      </c>
      <c r="K522" s="492">
        <v>323035</v>
      </c>
    </row>
    <row r="523" spans="1:11" x14ac:dyDescent="0.2">
      <c r="A523" s="192">
        <v>111</v>
      </c>
      <c r="B523" s="192"/>
      <c r="C523" s="249">
        <v>611</v>
      </c>
      <c r="D523" s="250" t="s">
        <v>673</v>
      </c>
      <c r="E523" s="396"/>
      <c r="F523" s="396"/>
      <c r="G523" s="492"/>
      <c r="H523" s="396">
        <v>3815.64</v>
      </c>
      <c r="I523" s="492"/>
      <c r="J523" s="492"/>
      <c r="K523" s="492"/>
    </row>
    <row r="524" spans="1:11" x14ac:dyDescent="0.2">
      <c r="A524" s="192">
        <v>111</v>
      </c>
      <c r="B524" s="192"/>
      <c r="C524" s="249">
        <v>611</v>
      </c>
      <c r="D524" s="250" t="s">
        <v>674</v>
      </c>
      <c r="E524" s="396"/>
      <c r="F524" s="396"/>
      <c r="G524" s="492"/>
      <c r="H524" s="396">
        <v>8157.2</v>
      </c>
      <c r="I524" s="492"/>
      <c r="J524" s="492"/>
      <c r="K524" s="492"/>
    </row>
    <row r="525" spans="1:11" x14ac:dyDescent="0.2">
      <c r="A525" s="201" t="s">
        <v>612</v>
      </c>
      <c r="B525" s="192"/>
      <c r="C525" s="249">
        <v>611</v>
      </c>
      <c r="D525" s="250" t="s">
        <v>630</v>
      </c>
      <c r="E525" s="396"/>
      <c r="F525" s="396">
        <v>4065.84</v>
      </c>
      <c r="G525" s="492"/>
      <c r="H525" s="396">
        <v>405.84</v>
      </c>
      <c r="I525" s="492"/>
      <c r="J525" s="492"/>
      <c r="K525" s="492"/>
    </row>
    <row r="526" spans="1:11" x14ac:dyDescent="0.2">
      <c r="A526" s="201" t="s">
        <v>612</v>
      </c>
      <c r="B526" s="192"/>
      <c r="C526" s="249">
        <v>611</v>
      </c>
      <c r="D526" s="250" t="s">
        <v>675</v>
      </c>
      <c r="E526" s="396"/>
      <c r="F526" s="396"/>
      <c r="G526" s="492"/>
      <c r="H526" s="396">
        <v>2746.16</v>
      </c>
      <c r="I526" s="492"/>
      <c r="J526" s="492"/>
      <c r="K526" s="492"/>
    </row>
    <row r="527" spans="1:11" x14ac:dyDescent="0.2">
      <c r="A527" s="201" t="s">
        <v>612</v>
      </c>
      <c r="B527" s="192"/>
      <c r="C527" s="249">
        <v>611</v>
      </c>
      <c r="D527" s="250" t="s">
        <v>676</v>
      </c>
      <c r="E527" s="396"/>
      <c r="F527" s="396"/>
      <c r="G527" s="492"/>
      <c r="H527" s="396">
        <v>3012.85</v>
      </c>
      <c r="I527" s="492"/>
      <c r="J527" s="492"/>
      <c r="K527" s="492"/>
    </row>
    <row r="528" spans="1:11" x14ac:dyDescent="0.2">
      <c r="A528" s="201" t="s">
        <v>613</v>
      </c>
      <c r="B528" s="192"/>
      <c r="C528" s="249">
        <v>611</v>
      </c>
      <c r="D528" s="250" t="s">
        <v>631</v>
      </c>
      <c r="E528" s="396"/>
      <c r="F528" s="396">
        <v>717.51</v>
      </c>
      <c r="G528" s="492"/>
      <c r="H528" s="396">
        <v>71.62</v>
      </c>
      <c r="I528" s="492"/>
      <c r="J528" s="492"/>
      <c r="K528" s="492"/>
    </row>
    <row r="529" spans="1:11" x14ac:dyDescent="0.2">
      <c r="A529" s="201" t="s">
        <v>613</v>
      </c>
      <c r="B529" s="192"/>
      <c r="C529" s="249">
        <v>611</v>
      </c>
      <c r="D529" s="250" t="s">
        <v>677</v>
      </c>
      <c r="E529" s="396"/>
      <c r="F529" s="396"/>
      <c r="G529" s="492"/>
      <c r="H529" s="396">
        <v>535.87</v>
      </c>
      <c r="I529" s="492"/>
      <c r="J529" s="492"/>
      <c r="K529" s="492"/>
    </row>
    <row r="530" spans="1:11" x14ac:dyDescent="0.2">
      <c r="A530" s="201" t="s">
        <v>678</v>
      </c>
      <c r="B530" s="192"/>
      <c r="C530" s="249">
        <v>611</v>
      </c>
      <c r="D530" s="250" t="s">
        <v>679</v>
      </c>
      <c r="E530" s="396"/>
      <c r="F530" s="396"/>
      <c r="G530" s="492"/>
      <c r="H530" s="396">
        <v>1218.3</v>
      </c>
      <c r="I530" s="492"/>
      <c r="J530" s="492"/>
      <c r="K530" s="492"/>
    </row>
    <row r="531" spans="1:11" x14ac:dyDescent="0.2">
      <c r="A531" s="201" t="s">
        <v>678</v>
      </c>
      <c r="B531" s="192"/>
      <c r="C531" s="249">
        <v>611</v>
      </c>
      <c r="D531" s="250" t="s">
        <v>680</v>
      </c>
      <c r="E531" s="396"/>
      <c r="F531" s="396"/>
      <c r="G531" s="492"/>
      <c r="H531" s="396">
        <v>767.11</v>
      </c>
      <c r="I531" s="492"/>
      <c r="J531" s="492"/>
      <c r="K531" s="492"/>
    </row>
    <row r="532" spans="1:11" x14ac:dyDescent="0.2">
      <c r="A532" s="201" t="s">
        <v>681</v>
      </c>
      <c r="B532" s="192"/>
      <c r="C532" s="249">
        <v>611</v>
      </c>
      <c r="D532" s="250" t="s">
        <v>631</v>
      </c>
      <c r="E532" s="396"/>
      <c r="F532" s="396"/>
      <c r="G532" s="492"/>
      <c r="H532" s="396">
        <v>699.61</v>
      </c>
      <c r="I532" s="492"/>
      <c r="J532" s="492"/>
      <c r="K532" s="492"/>
    </row>
    <row r="533" spans="1:11" x14ac:dyDescent="0.2">
      <c r="A533" s="201" t="s">
        <v>681</v>
      </c>
      <c r="B533" s="192"/>
      <c r="C533" s="249">
        <v>611</v>
      </c>
      <c r="D533" s="250" t="s">
        <v>682</v>
      </c>
      <c r="E533" s="396"/>
      <c r="F533" s="396"/>
      <c r="G533" s="492"/>
      <c r="H533" s="396">
        <v>131.19</v>
      </c>
      <c r="I533" s="492"/>
      <c r="J533" s="492"/>
      <c r="K533" s="492"/>
    </row>
    <row r="534" spans="1:11" x14ac:dyDescent="0.2">
      <c r="A534" s="192">
        <v>41</v>
      </c>
      <c r="B534" s="192"/>
      <c r="C534" s="249">
        <v>611</v>
      </c>
      <c r="D534" s="250" t="s">
        <v>632</v>
      </c>
      <c r="E534" s="396"/>
      <c r="F534" s="396">
        <v>1639.3</v>
      </c>
      <c r="G534" s="492"/>
      <c r="H534" s="396"/>
      <c r="I534" s="492"/>
      <c r="J534" s="492"/>
      <c r="K534" s="492"/>
    </row>
    <row r="535" spans="1:11" x14ac:dyDescent="0.2">
      <c r="A535" s="192">
        <v>111</v>
      </c>
      <c r="B535" s="192"/>
      <c r="C535" s="277">
        <v>612001</v>
      </c>
      <c r="D535" s="250" t="s">
        <v>41</v>
      </c>
      <c r="E535" s="396">
        <v>20730.400000000001</v>
      </c>
      <c r="F535" s="396">
        <v>40412.449999999997</v>
      </c>
      <c r="G535" s="492">
        <v>11280</v>
      </c>
      <c r="H535" s="396">
        <v>15191</v>
      </c>
      <c r="I535" s="492">
        <v>30960</v>
      </c>
      <c r="J535" s="492">
        <v>30960</v>
      </c>
      <c r="K535" s="492">
        <v>30960</v>
      </c>
    </row>
    <row r="536" spans="1:11" x14ac:dyDescent="0.2">
      <c r="A536" s="192">
        <v>111</v>
      </c>
      <c r="B536" s="192"/>
      <c r="C536" s="277">
        <v>612002</v>
      </c>
      <c r="D536" s="250" t="s">
        <v>41</v>
      </c>
      <c r="E536" s="396">
        <v>27004.74</v>
      </c>
      <c r="F536" s="396">
        <v>31509.07</v>
      </c>
      <c r="G536" s="492">
        <v>46350</v>
      </c>
      <c r="H536" s="396">
        <v>49350</v>
      </c>
      <c r="I536" s="492">
        <v>64023</v>
      </c>
      <c r="J536" s="492">
        <v>64023</v>
      </c>
      <c r="K536" s="492">
        <v>64023</v>
      </c>
    </row>
    <row r="537" spans="1:11" x14ac:dyDescent="0.2">
      <c r="A537" s="192">
        <v>111</v>
      </c>
      <c r="B537" s="192"/>
      <c r="C537" s="277">
        <v>612002</v>
      </c>
      <c r="D537" s="250" t="s">
        <v>683</v>
      </c>
      <c r="E537" s="396"/>
      <c r="F537" s="396"/>
      <c r="G537" s="492"/>
      <c r="H537" s="396">
        <v>240</v>
      </c>
      <c r="I537" s="492"/>
      <c r="J537" s="492"/>
      <c r="K537" s="492"/>
    </row>
    <row r="538" spans="1:11" x14ac:dyDescent="0.2">
      <c r="A538" s="201" t="s">
        <v>612</v>
      </c>
      <c r="B538" s="192"/>
      <c r="C538" s="277">
        <v>612002</v>
      </c>
      <c r="D538" s="250" t="s">
        <v>633</v>
      </c>
      <c r="E538" s="396"/>
      <c r="F538" s="396">
        <v>61.38</v>
      </c>
      <c r="G538" s="492"/>
      <c r="H538" s="396">
        <v>21.93</v>
      </c>
      <c r="I538" s="492"/>
      <c r="J538" s="492"/>
      <c r="K538" s="492"/>
    </row>
    <row r="539" spans="1:11" x14ac:dyDescent="0.2">
      <c r="A539" s="201" t="s">
        <v>612</v>
      </c>
      <c r="B539" s="192"/>
      <c r="C539" s="277">
        <v>612002</v>
      </c>
      <c r="D539" s="250" t="s">
        <v>684</v>
      </c>
      <c r="E539" s="396"/>
      <c r="F539" s="396"/>
      <c r="G539" s="492"/>
      <c r="H539" s="396">
        <v>1.84</v>
      </c>
      <c r="I539" s="492"/>
      <c r="J539" s="492"/>
      <c r="K539" s="492"/>
    </row>
    <row r="540" spans="1:11" x14ac:dyDescent="0.2">
      <c r="A540" s="201" t="s">
        <v>612</v>
      </c>
      <c r="B540" s="192"/>
      <c r="C540" s="277">
        <v>612002</v>
      </c>
      <c r="D540" s="250" t="s">
        <v>685</v>
      </c>
      <c r="E540" s="396"/>
      <c r="F540" s="396"/>
      <c r="G540" s="492"/>
      <c r="H540" s="396">
        <v>71.38</v>
      </c>
      <c r="I540" s="492"/>
      <c r="J540" s="492"/>
      <c r="K540" s="492"/>
    </row>
    <row r="541" spans="1:11" x14ac:dyDescent="0.2">
      <c r="A541" s="201" t="s">
        <v>613</v>
      </c>
      <c r="B541" s="192"/>
      <c r="C541" s="277">
        <v>612002</v>
      </c>
      <c r="D541" s="250" t="s">
        <v>686</v>
      </c>
      <c r="E541" s="396"/>
      <c r="F541" s="396"/>
      <c r="G541" s="492"/>
      <c r="H541" s="396">
        <v>12.69</v>
      </c>
      <c r="I541" s="492"/>
      <c r="J541" s="492"/>
      <c r="K541" s="492"/>
    </row>
    <row r="542" spans="1:11" x14ac:dyDescent="0.2">
      <c r="A542" s="201" t="s">
        <v>613</v>
      </c>
      <c r="B542" s="192"/>
      <c r="C542" s="277">
        <v>612002</v>
      </c>
      <c r="D542" s="250" t="s">
        <v>634</v>
      </c>
      <c r="E542" s="396"/>
      <c r="F542" s="396">
        <v>10.83</v>
      </c>
      <c r="G542" s="492"/>
      <c r="H542" s="396">
        <v>3.87</v>
      </c>
      <c r="I542" s="492"/>
      <c r="J542" s="492"/>
      <c r="K542" s="492"/>
    </row>
    <row r="543" spans="1:11" x14ac:dyDescent="0.2">
      <c r="A543" s="201" t="s">
        <v>678</v>
      </c>
      <c r="B543" s="192"/>
      <c r="C543" s="277">
        <v>612002</v>
      </c>
      <c r="D543" s="250" t="s">
        <v>687</v>
      </c>
      <c r="E543" s="396"/>
      <c r="F543" s="396"/>
      <c r="G543" s="492"/>
      <c r="H543" s="396">
        <v>0.82</v>
      </c>
      <c r="I543" s="492"/>
      <c r="J543" s="492"/>
      <c r="K543" s="492"/>
    </row>
    <row r="544" spans="1:11" x14ac:dyDescent="0.2">
      <c r="A544" s="201" t="s">
        <v>678</v>
      </c>
      <c r="B544" s="192"/>
      <c r="C544" s="277">
        <v>612002</v>
      </c>
      <c r="D544" s="250" t="s">
        <v>688</v>
      </c>
      <c r="E544" s="396"/>
      <c r="F544" s="396"/>
      <c r="G544" s="492"/>
      <c r="H544" s="396">
        <v>18.170000000000002</v>
      </c>
      <c r="I544" s="492"/>
      <c r="J544" s="492"/>
      <c r="K544" s="492"/>
    </row>
    <row r="545" spans="1:11" x14ac:dyDescent="0.2">
      <c r="A545" s="201" t="s">
        <v>681</v>
      </c>
      <c r="B545" s="192"/>
      <c r="C545" s="277">
        <v>612002</v>
      </c>
      <c r="D545" s="250" t="s">
        <v>634</v>
      </c>
      <c r="E545" s="396"/>
      <c r="F545" s="396"/>
      <c r="G545" s="492"/>
      <c r="H545" s="396">
        <v>0.47</v>
      </c>
      <c r="I545" s="492"/>
      <c r="J545" s="492"/>
      <c r="K545" s="492"/>
    </row>
    <row r="546" spans="1:11" x14ac:dyDescent="0.2">
      <c r="A546" s="201" t="s">
        <v>681</v>
      </c>
      <c r="B546" s="192"/>
      <c r="C546" s="277">
        <v>612002</v>
      </c>
      <c r="D546" s="250" t="s">
        <v>689</v>
      </c>
      <c r="E546" s="396"/>
      <c r="F546" s="396"/>
      <c r="G546" s="492"/>
      <c r="H546" s="396">
        <v>3.11</v>
      </c>
      <c r="I546" s="492"/>
      <c r="J546" s="492"/>
      <c r="K546" s="492"/>
    </row>
    <row r="547" spans="1:11" x14ac:dyDescent="0.2">
      <c r="A547" s="192">
        <v>41</v>
      </c>
      <c r="B547" s="192"/>
      <c r="C547" s="277">
        <v>612002</v>
      </c>
      <c r="D547" s="250" t="s">
        <v>635</v>
      </c>
      <c r="E547" s="396"/>
      <c r="F547" s="396">
        <v>24.22</v>
      </c>
      <c r="G547" s="492"/>
      <c r="H547" s="396"/>
      <c r="I547" s="492"/>
      <c r="J547" s="492"/>
      <c r="K547" s="492"/>
    </row>
    <row r="548" spans="1:11" x14ac:dyDescent="0.2">
      <c r="A548" s="192">
        <v>111</v>
      </c>
      <c r="B548" s="192"/>
      <c r="C548" s="249">
        <v>614</v>
      </c>
      <c r="D548" s="250" t="s">
        <v>42</v>
      </c>
      <c r="E548" s="396">
        <v>34077.22</v>
      </c>
      <c r="F548" s="396">
        <v>13086.48</v>
      </c>
      <c r="G548" s="492">
        <v>8342</v>
      </c>
      <c r="H548" s="396">
        <v>20969</v>
      </c>
      <c r="I548" s="492">
        <v>17000</v>
      </c>
      <c r="J548" s="492">
        <v>17000</v>
      </c>
      <c r="K548" s="492">
        <v>17000</v>
      </c>
    </row>
    <row r="549" spans="1:11" x14ac:dyDescent="0.2">
      <c r="A549" s="192">
        <v>111</v>
      </c>
      <c r="B549" s="192"/>
      <c r="C549" s="249">
        <v>614</v>
      </c>
      <c r="D549" s="250" t="s">
        <v>434</v>
      </c>
      <c r="E549" s="396"/>
      <c r="F549" s="396"/>
      <c r="G549" s="492"/>
      <c r="H549" s="396"/>
      <c r="I549" s="492"/>
      <c r="J549" s="492"/>
      <c r="K549" s="492"/>
    </row>
    <row r="550" spans="1:11" x14ac:dyDescent="0.2">
      <c r="A550" s="201" t="s">
        <v>612</v>
      </c>
      <c r="B550" s="192"/>
      <c r="C550" s="249">
        <v>614</v>
      </c>
      <c r="D550" s="250" t="s">
        <v>690</v>
      </c>
      <c r="E550" s="396"/>
      <c r="F550" s="396"/>
      <c r="G550" s="492"/>
      <c r="H550" s="396">
        <v>125.14</v>
      </c>
      <c r="I550" s="492"/>
      <c r="J550" s="492"/>
      <c r="K550" s="492"/>
    </row>
    <row r="551" spans="1:11" x14ac:dyDescent="0.2">
      <c r="A551" s="201" t="s">
        <v>612</v>
      </c>
      <c r="B551" s="192"/>
      <c r="C551" s="249">
        <v>614</v>
      </c>
      <c r="D551" s="250" t="s">
        <v>636</v>
      </c>
      <c r="E551" s="396"/>
      <c r="F551" s="396">
        <v>256.20999999999998</v>
      </c>
      <c r="G551" s="492"/>
      <c r="H551" s="396">
        <v>892.43</v>
      </c>
      <c r="I551" s="492"/>
      <c r="J551" s="492"/>
      <c r="K551" s="492"/>
    </row>
    <row r="552" spans="1:11" x14ac:dyDescent="0.2">
      <c r="A552" s="201" t="s">
        <v>612</v>
      </c>
      <c r="B552" s="192"/>
      <c r="C552" s="249">
        <v>614</v>
      </c>
      <c r="D552" s="250" t="s">
        <v>691</v>
      </c>
      <c r="E552" s="396"/>
      <c r="F552" s="396"/>
      <c r="G552" s="492"/>
      <c r="H552" s="396">
        <v>213.41</v>
      </c>
      <c r="I552" s="492"/>
      <c r="J552" s="492"/>
      <c r="K552" s="492"/>
    </row>
    <row r="553" spans="1:11" x14ac:dyDescent="0.2">
      <c r="A553" s="201" t="s">
        <v>613</v>
      </c>
      <c r="B553" s="192"/>
      <c r="C553" s="249">
        <v>614</v>
      </c>
      <c r="D553" s="250" t="s">
        <v>637</v>
      </c>
      <c r="E553" s="396"/>
      <c r="F553" s="396">
        <v>45.21</v>
      </c>
      <c r="G553" s="492"/>
      <c r="H553" s="396">
        <v>157.49</v>
      </c>
      <c r="I553" s="492"/>
      <c r="J553" s="492"/>
      <c r="K553" s="492"/>
    </row>
    <row r="554" spans="1:11" x14ac:dyDescent="0.2">
      <c r="A554" s="201" t="s">
        <v>613</v>
      </c>
      <c r="B554" s="192"/>
      <c r="C554" s="249">
        <v>614</v>
      </c>
      <c r="D554" s="250" t="s">
        <v>692</v>
      </c>
      <c r="E554" s="396"/>
      <c r="F554" s="396"/>
      <c r="G554" s="492"/>
      <c r="H554" s="396">
        <v>37.96</v>
      </c>
      <c r="I554" s="492"/>
      <c r="J554" s="492"/>
      <c r="K554" s="492"/>
    </row>
    <row r="555" spans="1:11" x14ac:dyDescent="0.2">
      <c r="A555" s="201" t="s">
        <v>678</v>
      </c>
      <c r="B555" s="192"/>
      <c r="C555" s="249">
        <v>614</v>
      </c>
      <c r="D555" s="250" t="s">
        <v>693</v>
      </c>
      <c r="E555" s="396"/>
      <c r="F555" s="396"/>
      <c r="G555" s="492"/>
      <c r="H555" s="396">
        <v>55.52</v>
      </c>
      <c r="I555" s="492"/>
      <c r="J555" s="492"/>
      <c r="K555" s="492"/>
    </row>
    <row r="556" spans="1:11" x14ac:dyDescent="0.2">
      <c r="A556" s="201" t="s">
        <v>678</v>
      </c>
      <c r="B556" s="192"/>
      <c r="C556" s="249">
        <v>614</v>
      </c>
      <c r="D556" s="250" t="s">
        <v>694</v>
      </c>
      <c r="E556" s="396"/>
      <c r="F556" s="396"/>
      <c r="G556" s="492"/>
      <c r="H556" s="396">
        <v>54.34</v>
      </c>
      <c r="I556" s="492"/>
      <c r="J556" s="492"/>
      <c r="K556" s="492"/>
    </row>
    <row r="557" spans="1:11" x14ac:dyDescent="0.2">
      <c r="A557" s="201" t="s">
        <v>681</v>
      </c>
      <c r="B557" s="192"/>
      <c r="C557" s="249">
        <v>614</v>
      </c>
      <c r="D557" s="250" t="s">
        <v>637</v>
      </c>
      <c r="E557" s="396"/>
      <c r="F557" s="396"/>
      <c r="G557" s="492"/>
      <c r="H557" s="396">
        <v>31.88</v>
      </c>
      <c r="I557" s="492"/>
      <c r="J557" s="492"/>
      <c r="K557" s="492"/>
    </row>
    <row r="558" spans="1:11" x14ac:dyDescent="0.2">
      <c r="A558" s="201" t="s">
        <v>681</v>
      </c>
      <c r="B558" s="192"/>
      <c r="C558" s="249">
        <v>614</v>
      </c>
      <c r="D558" s="250" t="s">
        <v>695</v>
      </c>
      <c r="E558" s="396"/>
      <c r="F558" s="396"/>
      <c r="G558" s="492"/>
      <c r="H558" s="396">
        <v>9.2899999999999991</v>
      </c>
      <c r="I558" s="492"/>
      <c r="J558" s="492"/>
      <c r="K558" s="492"/>
    </row>
    <row r="559" spans="1:11" x14ac:dyDescent="0.2">
      <c r="A559" s="192">
        <v>41</v>
      </c>
      <c r="B559" s="192"/>
      <c r="C559" s="249">
        <v>614</v>
      </c>
      <c r="D559" s="250" t="s">
        <v>638</v>
      </c>
      <c r="E559" s="396"/>
      <c r="F559" s="396">
        <v>121.76</v>
      </c>
      <c r="G559" s="492"/>
      <c r="H559" s="396"/>
      <c r="I559" s="492"/>
      <c r="J559" s="492"/>
      <c r="K559" s="492"/>
    </row>
    <row r="560" spans="1:11" x14ac:dyDescent="0.2">
      <c r="A560" s="201" t="s">
        <v>558</v>
      </c>
      <c r="B560" s="192"/>
      <c r="C560" s="249">
        <v>614</v>
      </c>
      <c r="D560" s="250" t="s">
        <v>579</v>
      </c>
      <c r="E560" s="485"/>
      <c r="F560" s="485">
        <v>626.9</v>
      </c>
      <c r="G560" s="513"/>
      <c r="H560" s="485"/>
      <c r="I560" s="492"/>
      <c r="J560" s="492"/>
      <c r="K560" s="492"/>
    </row>
    <row r="561" spans="1:11" x14ac:dyDescent="0.2">
      <c r="A561" s="192">
        <v>111</v>
      </c>
      <c r="B561" s="192"/>
      <c r="C561" s="249">
        <v>614</v>
      </c>
      <c r="D561" s="250" t="s">
        <v>308</v>
      </c>
      <c r="E561" s="485">
        <v>1064.75</v>
      </c>
      <c r="F561" s="485">
        <v>979.9</v>
      </c>
      <c r="G561" s="192"/>
      <c r="H561" s="485">
        <v>762.4</v>
      </c>
      <c r="I561" s="492"/>
      <c r="J561" s="492"/>
      <c r="K561" s="492"/>
    </row>
    <row r="562" spans="1:11" x14ac:dyDescent="0.2">
      <c r="A562" s="210"/>
      <c r="B562" s="210"/>
      <c r="C562" s="288">
        <v>620</v>
      </c>
      <c r="D562" s="289" t="s">
        <v>155</v>
      </c>
      <c r="E562" s="197">
        <f>SUM(E563:E667)</f>
        <v>118235.40999999999</v>
      </c>
      <c r="F562" s="394">
        <f>SUM(F563:F667)</f>
        <v>139287.43</v>
      </c>
      <c r="G562" s="198">
        <f>SUM(G563:G667)</f>
        <v>135603</v>
      </c>
      <c r="H562" s="394">
        <f>SUM(H563:H667)</f>
        <v>169574.06000000003</v>
      </c>
      <c r="I562" s="500">
        <f>SUM(I563:I667)</f>
        <v>160646</v>
      </c>
      <c r="J562" s="500">
        <f>SUM(J563:J657)</f>
        <v>160646</v>
      </c>
      <c r="K562" s="500">
        <f>SUM(K563:K657)</f>
        <v>160646</v>
      </c>
    </row>
    <row r="563" spans="1:11" x14ac:dyDescent="0.2">
      <c r="A563" s="192">
        <v>111</v>
      </c>
      <c r="B563" s="213"/>
      <c r="C563" s="249">
        <v>621.62300000000005</v>
      </c>
      <c r="D563" s="250" t="s">
        <v>133</v>
      </c>
      <c r="E563" s="396">
        <v>33027.49</v>
      </c>
      <c r="F563" s="396">
        <v>37810.800000000003</v>
      </c>
      <c r="G563" s="492">
        <v>38798</v>
      </c>
      <c r="H563" s="396">
        <v>49376.75</v>
      </c>
      <c r="I563" s="492">
        <v>49153</v>
      </c>
      <c r="J563" s="492">
        <v>49153</v>
      </c>
      <c r="K563" s="492">
        <v>49153</v>
      </c>
    </row>
    <row r="564" spans="1:11" x14ac:dyDescent="0.2">
      <c r="A564" s="201" t="s">
        <v>612</v>
      </c>
      <c r="B564" s="213"/>
      <c r="C564" s="249">
        <v>621.62300000000005</v>
      </c>
      <c r="D564" s="250" t="s">
        <v>639</v>
      </c>
      <c r="E564" s="396"/>
      <c r="F564" s="396">
        <v>438.34</v>
      </c>
      <c r="G564" s="492"/>
      <c r="H564" s="396">
        <v>136.29</v>
      </c>
      <c r="I564" s="492"/>
      <c r="J564" s="492"/>
      <c r="K564" s="492"/>
    </row>
    <row r="565" spans="1:11" x14ac:dyDescent="0.2">
      <c r="A565" s="201" t="s">
        <v>613</v>
      </c>
      <c r="B565" s="213"/>
      <c r="C565" s="249">
        <v>621.62300000000005</v>
      </c>
      <c r="D565" s="250" t="s">
        <v>640</v>
      </c>
      <c r="E565" s="396"/>
      <c r="F565" s="396">
        <v>77.36</v>
      </c>
      <c r="G565" s="492"/>
      <c r="H565" s="396">
        <v>24.05</v>
      </c>
      <c r="I565" s="492"/>
      <c r="J565" s="492"/>
      <c r="K565" s="492"/>
    </row>
    <row r="566" spans="1:11" x14ac:dyDescent="0.2">
      <c r="A566" s="201" t="s">
        <v>612</v>
      </c>
      <c r="B566" s="213"/>
      <c r="C566" s="249">
        <v>621.62300000000005</v>
      </c>
      <c r="D566" s="250" t="s">
        <v>698</v>
      </c>
      <c r="E566" s="396"/>
      <c r="F566" s="396"/>
      <c r="G566" s="492"/>
      <c r="H566" s="396">
        <v>322.2</v>
      </c>
      <c r="I566" s="492"/>
      <c r="J566" s="492"/>
      <c r="K566" s="492"/>
    </row>
    <row r="567" spans="1:11" x14ac:dyDescent="0.2">
      <c r="A567" s="201" t="s">
        <v>612</v>
      </c>
      <c r="B567" s="213"/>
      <c r="C567" s="249">
        <v>621.62300000000005</v>
      </c>
      <c r="D567" s="250" t="s">
        <v>699</v>
      </c>
      <c r="E567" s="396"/>
      <c r="F567" s="396"/>
      <c r="G567" s="492"/>
      <c r="H567" s="396">
        <v>362.71</v>
      </c>
      <c r="I567" s="492"/>
      <c r="J567" s="492"/>
      <c r="K567" s="492"/>
    </row>
    <row r="568" spans="1:11" x14ac:dyDescent="0.2">
      <c r="A568" s="201" t="s">
        <v>613</v>
      </c>
      <c r="B568" s="213"/>
      <c r="C568" s="249">
        <v>621.62300000000005</v>
      </c>
      <c r="D568" s="250" t="s">
        <v>700</v>
      </c>
      <c r="E568" s="396"/>
      <c r="F568" s="396"/>
      <c r="G568" s="492"/>
      <c r="H568" s="396">
        <v>64.510000000000005</v>
      </c>
      <c r="I568" s="492"/>
      <c r="J568" s="492"/>
      <c r="K568" s="492"/>
    </row>
    <row r="569" spans="1:11" x14ac:dyDescent="0.2">
      <c r="A569" s="201" t="s">
        <v>678</v>
      </c>
      <c r="B569" s="213"/>
      <c r="C569" s="249">
        <v>621.62300000000005</v>
      </c>
      <c r="D569" s="250" t="s">
        <v>701</v>
      </c>
      <c r="E569" s="396"/>
      <c r="F569" s="396"/>
      <c r="G569" s="492"/>
      <c r="H569" s="396">
        <v>142.96</v>
      </c>
      <c r="I569" s="492"/>
      <c r="J569" s="492"/>
      <c r="K569" s="492"/>
    </row>
    <row r="570" spans="1:11" x14ac:dyDescent="0.2">
      <c r="A570" s="201" t="s">
        <v>678</v>
      </c>
      <c r="B570" s="213"/>
      <c r="C570" s="249">
        <v>621.62300000000005</v>
      </c>
      <c r="D570" s="250" t="s">
        <v>702</v>
      </c>
      <c r="E570" s="396"/>
      <c r="F570" s="396"/>
      <c r="G570" s="492"/>
      <c r="H570" s="396">
        <v>92.35</v>
      </c>
      <c r="I570" s="492"/>
      <c r="J570" s="492"/>
      <c r="K570" s="492"/>
    </row>
    <row r="571" spans="1:11" x14ac:dyDescent="0.2">
      <c r="A571" s="201" t="s">
        <v>681</v>
      </c>
      <c r="B571" s="213"/>
      <c r="C571" s="249">
        <v>621.62300000000005</v>
      </c>
      <c r="D571" s="250" t="s">
        <v>703</v>
      </c>
      <c r="E571" s="396"/>
      <c r="F571" s="396"/>
      <c r="G571" s="492"/>
      <c r="H571" s="396">
        <v>82.09</v>
      </c>
      <c r="I571" s="492"/>
      <c r="J571" s="492"/>
      <c r="K571" s="492"/>
    </row>
    <row r="572" spans="1:11" x14ac:dyDescent="0.2">
      <c r="A572" s="201" t="s">
        <v>681</v>
      </c>
      <c r="B572" s="213"/>
      <c r="C572" s="249">
        <v>621.62300000000005</v>
      </c>
      <c r="D572" s="250" t="s">
        <v>704</v>
      </c>
      <c r="E572" s="396"/>
      <c r="F572" s="396"/>
      <c r="G572" s="492"/>
      <c r="H572" s="396">
        <v>15.79</v>
      </c>
      <c r="I572" s="492"/>
      <c r="J572" s="492"/>
      <c r="K572" s="492"/>
    </row>
    <row r="573" spans="1:11" x14ac:dyDescent="0.2">
      <c r="A573" s="201">
        <v>41</v>
      </c>
      <c r="B573" s="213"/>
      <c r="C573" s="249">
        <v>621.62300000000005</v>
      </c>
      <c r="D573" s="250" t="s">
        <v>641</v>
      </c>
      <c r="E573" s="396"/>
      <c r="F573" s="396">
        <v>178.5</v>
      </c>
      <c r="G573" s="492"/>
      <c r="H573" s="396"/>
      <c r="I573" s="492"/>
      <c r="J573" s="492"/>
      <c r="K573" s="492"/>
    </row>
    <row r="574" spans="1:11" x14ac:dyDescent="0.2">
      <c r="A574" s="192">
        <v>111</v>
      </c>
      <c r="B574" s="213"/>
      <c r="C574" s="249">
        <v>621.62300000000005</v>
      </c>
      <c r="D574" s="250" t="s">
        <v>309</v>
      </c>
      <c r="E574" s="485">
        <v>159.47999999999999</v>
      </c>
      <c r="F574" s="485">
        <v>138.31</v>
      </c>
      <c r="G574" s="513"/>
      <c r="H574" s="485">
        <v>145</v>
      </c>
      <c r="I574" s="513"/>
      <c r="J574" s="513"/>
      <c r="K574" s="513"/>
    </row>
    <row r="575" spans="1:11" x14ac:dyDescent="0.2">
      <c r="A575" s="201" t="s">
        <v>558</v>
      </c>
      <c r="B575" s="213"/>
      <c r="C575" s="249">
        <v>621.62300000000005</v>
      </c>
      <c r="D575" s="250" t="s">
        <v>580</v>
      </c>
      <c r="E575" s="485"/>
      <c r="F575" s="485">
        <v>62.69</v>
      </c>
      <c r="G575" s="513"/>
      <c r="H575" s="485"/>
      <c r="I575" s="513"/>
      <c r="J575" s="513"/>
      <c r="K575" s="513"/>
    </row>
    <row r="576" spans="1:11" x14ac:dyDescent="0.2">
      <c r="A576" s="201">
        <v>111</v>
      </c>
      <c r="B576" s="213"/>
      <c r="C576" s="249">
        <v>621.62300000000005</v>
      </c>
      <c r="D576" s="250" t="s">
        <v>696</v>
      </c>
      <c r="E576" s="485"/>
      <c r="F576" s="485"/>
      <c r="G576" s="513"/>
      <c r="H576" s="485">
        <v>923.69</v>
      </c>
      <c r="I576" s="513"/>
      <c r="J576" s="513"/>
      <c r="K576" s="513"/>
    </row>
    <row r="577" spans="1:11" x14ac:dyDescent="0.2">
      <c r="A577" s="201">
        <v>111</v>
      </c>
      <c r="B577" s="213"/>
      <c r="C577" s="249">
        <v>621.62300000000005</v>
      </c>
      <c r="D577" s="250" t="s">
        <v>697</v>
      </c>
      <c r="E577" s="485"/>
      <c r="F577" s="485"/>
      <c r="G577" s="513"/>
      <c r="H577" s="485">
        <v>380.45</v>
      </c>
      <c r="I577" s="513"/>
      <c r="J577" s="513"/>
      <c r="K577" s="513"/>
    </row>
    <row r="578" spans="1:11" x14ac:dyDescent="0.2">
      <c r="A578" s="192">
        <v>111</v>
      </c>
      <c r="B578" s="192"/>
      <c r="C578" s="277">
        <v>625001</v>
      </c>
      <c r="D578" s="250" t="s">
        <v>435</v>
      </c>
      <c r="E578" s="485">
        <v>4726.05</v>
      </c>
      <c r="F578" s="485">
        <v>5515.82</v>
      </c>
      <c r="G578" s="513">
        <v>5432</v>
      </c>
      <c r="H578" s="485">
        <v>6241.66</v>
      </c>
      <c r="I578" s="513">
        <v>6256</v>
      </c>
      <c r="J578" s="513">
        <v>6256</v>
      </c>
      <c r="K578" s="513">
        <v>6256</v>
      </c>
    </row>
    <row r="579" spans="1:11" x14ac:dyDescent="0.2">
      <c r="A579" s="192">
        <v>111</v>
      </c>
      <c r="B579" s="192"/>
      <c r="C579" s="277">
        <v>625001</v>
      </c>
      <c r="D579" s="250" t="s">
        <v>310</v>
      </c>
      <c r="E579" s="485">
        <v>22.34</v>
      </c>
      <c r="F579" s="485">
        <v>19.38</v>
      </c>
      <c r="G579" s="513"/>
      <c r="H579" s="485">
        <v>19</v>
      </c>
      <c r="I579" s="513"/>
      <c r="J579" s="513"/>
      <c r="K579" s="513"/>
    </row>
    <row r="580" spans="1:11" x14ac:dyDescent="0.2">
      <c r="A580" s="192">
        <v>111</v>
      </c>
      <c r="B580" s="192"/>
      <c r="C580" s="277">
        <v>625001</v>
      </c>
      <c r="D580" s="250" t="s">
        <v>705</v>
      </c>
      <c r="E580" s="485"/>
      <c r="F580" s="485"/>
      <c r="G580" s="513"/>
      <c r="H580" s="485">
        <v>117.56</v>
      </c>
      <c r="I580" s="513"/>
      <c r="J580" s="513"/>
      <c r="K580" s="513"/>
    </row>
    <row r="581" spans="1:11" x14ac:dyDescent="0.2">
      <c r="A581" s="192">
        <v>111</v>
      </c>
      <c r="B581" s="192"/>
      <c r="C581" s="277">
        <v>625001</v>
      </c>
      <c r="D581" s="250" t="s">
        <v>706</v>
      </c>
      <c r="E581" s="485"/>
      <c r="F581" s="485"/>
      <c r="G581" s="513"/>
      <c r="H581" s="485">
        <v>53.4</v>
      </c>
      <c r="I581" s="513"/>
      <c r="J581" s="513"/>
      <c r="K581" s="513"/>
    </row>
    <row r="582" spans="1:11" x14ac:dyDescent="0.2">
      <c r="A582" s="201" t="s">
        <v>558</v>
      </c>
      <c r="B582" s="192"/>
      <c r="C582" s="277">
        <v>625001</v>
      </c>
      <c r="D582" s="250" t="s">
        <v>581</v>
      </c>
      <c r="E582" s="485"/>
      <c r="F582" s="485">
        <v>8.7799999999999994</v>
      </c>
      <c r="G582" s="513"/>
      <c r="H582" s="485"/>
      <c r="I582" s="513"/>
      <c r="J582" s="513"/>
      <c r="K582" s="513"/>
    </row>
    <row r="583" spans="1:11" x14ac:dyDescent="0.2">
      <c r="A583" s="201" t="s">
        <v>612</v>
      </c>
      <c r="B583" s="192"/>
      <c r="C583" s="277">
        <v>625001</v>
      </c>
      <c r="D583" s="250" t="s">
        <v>642</v>
      </c>
      <c r="E583" s="485"/>
      <c r="F583" s="485">
        <v>61.38</v>
      </c>
      <c r="G583" s="513"/>
      <c r="H583" s="485">
        <v>18.48</v>
      </c>
      <c r="I583" s="513"/>
      <c r="J583" s="513"/>
      <c r="K583" s="513"/>
    </row>
    <row r="584" spans="1:11" x14ac:dyDescent="0.2">
      <c r="A584" s="201" t="s">
        <v>613</v>
      </c>
      <c r="B584" s="192"/>
      <c r="C584" s="277">
        <v>625001</v>
      </c>
      <c r="D584" s="250" t="s">
        <v>643</v>
      </c>
      <c r="E584" s="485"/>
      <c r="F584" s="485">
        <v>10.83</v>
      </c>
      <c r="G584" s="513"/>
      <c r="H584" s="485">
        <v>3.26</v>
      </c>
      <c r="I584" s="513"/>
      <c r="J584" s="513"/>
      <c r="K584" s="513"/>
    </row>
    <row r="585" spans="1:11" x14ac:dyDescent="0.2">
      <c r="A585" s="201" t="s">
        <v>612</v>
      </c>
      <c r="B585" s="192"/>
      <c r="C585" s="277">
        <v>625001</v>
      </c>
      <c r="D585" s="250" t="s">
        <v>707</v>
      </c>
      <c r="E585" s="485"/>
      <c r="F585" s="485"/>
      <c r="G585" s="513"/>
      <c r="H585" s="485">
        <v>40.21</v>
      </c>
      <c r="I585" s="513"/>
      <c r="J585" s="513"/>
      <c r="K585" s="513"/>
    </row>
    <row r="586" spans="1:11" x14ac:dyDescent="0.2">
      <c r="A586" s="201" t="s">
        <v>612</v>
      </c>
      <c r="B586" s="192"/>
      <c r="C586" s="277">
        <v>625001</v>
      </c>
      <c r="D586" s="250" t="s">
        <v>708</v>
      </c>
      <c r="E586" s="485"/>
      <c r="F586" s="485"/>
      <c r="G586" s="513"/>
      <c r="H586" s="485">
        <v>46.14</v>
      </c>
      <c r="I586" s="513"/>
      <c r="J586" s="513"/>
      <c r="K586" s="513"/>
    </row>
    <row r="587" spans="1:11" x14ac:dyDescent="0.2">
      <c r="A587" s="201" t="s">
        <v>613</v>
      </c>
      <c r="B587" s="192"/>
      <c r="C587" s="277">
        <v>625001</v>
      </c>
      <c r="D587" s="250" t="s">
        <v>709</v>
      </c>
      <c r="E587" s="485"/>
      <c r="F587" s="485"/>
      <c r="G587" s="513"/>
      <c r="H587" s="485">
        <v>8.2100000000000009</v>
      </c>
      <c r="I587" s="513"/>
      <c r="J587" s="513"/>
      <c r="K587" s="513"/>
    </row>
    <row r="588" spans="1:11" x14ac:dyDescent="0.2">
      <c r="A588" s="201" t="s">
        <v>678</v>
      </c>
      <c r="B588" s="192"/>
      <c r="C588" s="277">
        <v>625001</v>
      </c>
      <c r="D588" s="250" t="s">
        <v>710</v>
      </c>
      <c r="E588" s="485"/>
      <c r="F588" s="485"/>
      <c r="G588" s="513"/>
      <c r="H588" s="485">
        <v>17.84</v>
      </c>
      <c r="I588" s="513"/>
      <c r="J588" s="513"/>
      <c r="K588" s="513"/>
    </row>
    <row r="589" spans="1:11" x14ac:dyDescent="0.2">
      <c r="A589" s="201" t="s">
        <v>678</v>
      </c>
      <c r="B589" s="192"/>
      <c r="C589" s="277">
        <v>625001</v>
      </c>
      <c r="D589" s="250" t="s">
        <v>711</v>
      </c>
      <c r="E589" s="485"/>
      <c r="F589" s="485"/>
      <c r="G589" s="513"/>
      <c r="H589" s="485">
        <v>11.75</v>
      </c>
      <c r="I589" s="513"/>
      <c r="J589" s="513"/>
      <c r="K589" s="513"/>
    </row>
    <row r="590" spans="1:11" x14ac:dyDescent="0.2">
      <c r="A590" s="201" t="s">
        <v>681</v>
      </c>
      <c r="B590" s="192"/>
      <c r="C590" s="277">
        <v>625001</v>
      </c>
      <c r="D590" s="250" t="s">
        <v>643</v>
      </c>
      <c r="E590" s="485"/>
      <c r="F590" s="485"/>
      <c r="G590" s="513"/>
      <c r="H590" s="485">
        <v>10.25</v>
      </c>
      <c r="I590" s="513"/>
      <c r="J590" s="513"/>
      <c r="K590" s="513"/>
    </row>
    <row r="591" spans="1:11" x14ac:dyDescent="0.2">
      <c r="A591" s="201" t="s">
        <v>681</v>
      </c>
      <c r="B591" s="192"/>
      <c r="C591" s="277">
        <v>625001</v>
      </c>
      <c r="D591" s="250" t="s">
        <v>712</v>
      </c>
      <c r="E591" s="485"/>
      <c r="F591" s="485"/>
      <c r="G591" s="513"/>
      <c r="H591" s="485">
        <v>2</v>
      </c>
      <c r="I591" s="513"/>
      <c r="J591" s="513"/>
      <c r="K591" s="513"/>
    </row>
    <row r="592" spans="1:11" x14ac:dyDescent="0.2">
      <c r="A592" s="201">
        <v>41</v>
      </c>
      <c r="B592" s="192"/>
      <c r="C592" s="277">
        <v>625001</v>
      </c>
      <c r="D592" s="250" t="s">
        <v>644</v>
      </c>
      <c r="E592" s="485"/>
      <c r="F592" s="485">
        <v>24.96</v>
      </c>
      <c r="G592" s="513"/>
      <c r="H592" s="485"/>
      <c r="I592" s="513"/>
      <c r="J592" s="513"/>
      <c r="K592" s="513"/>
    </row>
    <row r="593" spans="1:11" x14ac:dyDescent="0.2">
      <c r="A593" s="192">
        <v>111</v>
      </c>
      <c r="B593" s="192"/>
      <c r="C593" s="277">
        <v>625002</v>
      </c>
      <c r="D593" s="250" t="s">
        <v>45</v>
      </c>
      <c r="E593" s="485">
        <v>47573.43</v>
      </c>
      <c r="F593" s="485">
        <v>55217.25</v>
      </c>
      <c r="G593" s="513">
        <v>54319</v>
      </c>
      <c r="H593" s="485">
        <v>62411.92</v>
      </c>
      <c r="I593" s="513">
        <v>62560</v>
      </c>
      <c r="J593" s="513">
        <v>62560</v>
      </c>
      <c r="K593" s="513">
        <v>62560</v>
      </c>
    </row>
    <row r="594" spans="1:11" x14ac:dyDescent="0.2">
      <c r="A594" s="192">
        <v>111</v>
      </c>
      <c r="B594" s="192"/>
      <c r="C594" s="277">
        <v>625002</v>
      </c>
      <c r="D594" s="250" t="s">
        <v>311</v>
      </c>
      <c r="E594" s="485">
        <v>223.27</v>
      </c>
      <c r="F594" s="485">
        <v>193.64</v>
      </c>
      <c r="G594" s="513"/>
      <c r="H594" s="485">
        <v>186</v>
      </c>
      <c r="I594" s="513"/>
      <c r="J594" s="513"/>
      <c r="K594" s="513"/>
    </row>
    <row r="595" spans="1:11" x14ac:dyDescent="0.2">
      <c r="A595" s="192">
        <v>111</v>
      </c>
      <c r="B595" s="192"/>
      <c r="C595" s="277">
        <v>625002</v>
      </c>
      <c r="D595" s="250" t="s">
        <v>713</v>
      </c>
      <c r="E595" s="485"/>
      <c r="F595" s="485"/>
      <c r="G595" s="513"/>
      <c r="H595" s="485">
        <v>534.04999999999995</v>
      </c>
      <c r="I595" s="513"/>
      <c r="J595" s="513"/>
      <c r="K595" s="513"/>
    </row>
    <row r="596" spans="1:11" x14ac:dyDescent="0.2">
      <c r="A596" s="192">
        <v>111</v>
      </c>
      <c r="B596" s="192"/>
      <c r="C596" s="277">
        <v>625002</v>
      </c>
      <c r="D596" s="250" t="s">
        <v>714</v>
      </c>
      <c r="E596" s="485"/>
      <c r="F596" s="485"/>
      <c r="G596" s="513"/>
      <c r="H596" s="485">
        <v>1175.6099999999999</v>
      </c>
      <c r="I596" s="513"/>
      <c r="J596" s="513"/>
      <c r="K596" s="513"/>
    </row>
    <row r="597" spans="1:11" ht="12" customHeight="1" x14ac:dyDescent="0.2">
      <c r="A597" s="201" t="s">
        <v>558</v>
      </c>
      <c r="B597" s="192"/>
      <c r="C597" s="277">
        <v>625002</v>
      </c>
      <c r="D597" s="250" t="s">
        <v>582</v>
      </c>
      <c r="E597" s="485"/>
      <c r="F597" s="485">
        <v>87.77</v>
      </c>
      <c r="G597" s="513"/>
      <c r="H597" s="485"/>
      <c r="I597" s="513"/>
      <c r="J597" s="513"/>
      <c r="K597" s="513"/>
    </row>
    <row r="598" spans="1:11" x14ac:dyDescent="0.2">
      <c r="A598" s="201" t="s">
        <v>612</v>
      </c>
      <c r="B598" s="192"/>
      <c r="C598" s="277">
        <v>625002</v>
      </c>
      <c r="D598" s="250" t="s">
        <v>645</v>
      </c>
      <c r="E598" s="485"/>
      <c r="F598" s="485">
        <v>613.66999999999996</v>
      </c>
      <c r="G598" s="513"/>
      <c r="H598" s="485">
        <v>184.82</v>
      </c>
      <c r="I598" s="513"/>
      <c r="J598" s="513"/>
      <c r="K598" s="513"/>
    </row>
    <row r="599" spans="1:11" x14ac:dyDescent="0.2">
      <c r="A599" s="201" t="s">
        <v>613</v>
      </c>
      <c r="B599" s="192"/>
      <c r="C599" s="277">
        <v>625002</v>
      </c>
      <c r="D599" s="250" t="s">
        <v>646</v>
      </c>
      <c r="E599" s="485"/>
      <c r="F599" s="485">
        <v>108.3</v>
      </c>
      <c r="G599" s="513"/>
      <c r="H599" s="485">
        <v>32.619999999999997</v>
      </c>
      <c r="I599" s="513"/>
      <c r="J599" s="513"/>
      <c r="K599" s="513"/>
    </row>
    <row r="600" spans="1:11" x14ac:dyDescent="0.2">
      <c r="A600" s="201" t="s">
        <v>612</v>
      </c>
      <c r="B600" s="192"/>
      <c r="C600" s="277">
        <v>625002</v>
      </c>
      <c r="D600" s="250" t="s">
        <v>715</v>
      </c>
      <c r="E600" s="485"/>
      <c r="F600" s="485"/>
      <c r="G600" s="513"/>
      <c r="H600" s="485">
        <v>402.22</v>
      </c>
      <c r="I600" s="513"/>
      <c r="J600" s="513"/>
      <c r="K600" s="513"/>
    </row>
    <row r="601" spans="1:11" x14ac:dyDescent="0.2">
      <c r="A601" s="201" t="s">
        <v>612</v>
      </c>
      <c r="B601" s="192"/>
      <c r="C601" s="277">
        <v>625002</v>
      </c>
      <c r="D601" s="250" t="s">
        <v>716</v>
      </c>
      <c r="E601" s="485"/>
      <c r="F601" s="485"/>
      <c r="G601" s="513"/>
      <c r="H601" s="485">
        <v>461.65</v>
      </c>
      <c r="I601" s="513"/>
      <c r="J601" s="513"/>
      <c r="K601" s="513"/>
    </row>
    <row r="602" spans="1:11" x14ac:dyDescent="0.2">
      <c r="A602" s="201" t="s">
        <v>613</v>
      </c>
      <c r="B602" s="192"/>
      <c r="C602" s="277">
        <v>625002</v>
      </c>
      <c r="D602" s="250" t="s">
        <v>717</v>
      </c>
      <c r="E602" s="485"/>
      <c r="F602" s="485"/>
      <c r="G602" s="513"/>
      <c r="H602" s="485">
        <v>82.11</v>
      </c>
      <c r="I602" s="513"/>
      <c r="J602" s="513"/>
      <c r="K602" s="513"/>
    </row>
    <row r="603" spans="1:11" x14ac:dyDescent="0.2">
      <c r="A603" s="201" t="s">
        <v>678</v>
      </c>
      <c r="B603" s="192"/>
      <c r="C603" s="277">
        <v>625002</v>
      </c>
      <c r="D603" s="250" t="s">
        <v>718</v>
      </c>
      <c r="E603" s="485"/>
      <c r="F603" s="485"/>
      <c r="G603" s="513"/>
      <c r="H603" s="485">
        <v>178.45</v>
      </c>
      <c r="I603" s="513"/>
      <c r="J603" s="513"/>
      <c r="K603" s="513"/>
    </row>
    <row r="604" spans="1:11" x14ac:dyDescent="0.2">
      <c r="A604" s="201" t="s">
        <v>678</v>
      </c>
      <c r="B604" s="192"/>
      <c r="C604" s="277">
        <v>625002</v>
      </c>
      <c r="D604" s="250" t="s">
        <v>719</v>
      </c>
      <c r="E604" s="485"/>
      <c r="F604" s="485"/>
      <c r="G604" s="513"/>
      <c r="H604" s="485">
        <v>117.54</v>
      </c>
      <c r="I604" s="513"/>
      <c r="J604" s="513"/>
      <c r="K604" s="513"/>
    </row>
    <row r="605" spans="1:11" x14ac:dyDescent="0.2">
      <c r="A605" s="201" t="s">
        <v>681</v>
      </c>
      <c r="B605" s="192"/>
      <c r="C605" s="277">
        <v>625002</v>
      </c>
      <c r="D605" s="250" t="s">
        <v>646</v>
      </c>
      <c r="E605" s="485"/>
      <c r="F605" s="485"/>
      <c r="G605" s="513"/>
      <c r="H605" s="485">
        <v>102.46</v>
      </c>
      <c r="I605" s="513"/>
      <c r="J605" s="513"/>
      <c r="K605" s="513"/>
    </row>
    <row r="606" spans="1:11" x14ac:dyDescent="0.2">
      <c r="A606" s="201" t="s">
        <v>681</v>
      </c>
      <c r="B606" s="192"/>
      <c r="C606" s="277">
        <v>625002</v>
      </c>
      <c r="D606" s="250" t="s">
        <v>720</v>
      </c>
      <c r="E606" s="485"/>
      <c r="F606" s="485"/>
      <c r="G606" s="513"/>
      <c r="H606" s="485">
        <v>20.100000000000001</v>
      </c>
      <c r="I606" s="513"/>
      <c r="J606" s="513"/>
      <c r="K606" s="513"/>
    </row>
    <row r="607" spans="1:11" x14ac:dyDescent="0.2">
      <c r="A607" s="201">
        <v>41</v>
      </c>
      <c r="B607" s="192"/>
      <c r="C607" s="277">
        <v>625002</v>
      </c>
      <c r="D607" s="250" t="s">
        <v>647</v>
      </c>
      <c r="E607" s="485"/>
      <c r="F607" s="485">
        <v>249.86</v>
      </c>
      <c r="G607" s="513"/>
      <c r="H607" s="485"/>
      <c r="I607" s="513"/>
      <c r="J607" s="513"/>
      <c r="K607" s="513"/>
    </row>
    <row r="608" spans="1:11" x14ac:dyDescent="0.2">
      <c r="A608" s="192">
        <v>111</v>
      </c>
      <c r="B608" s="192"/>
      <c r="C608" s="277">
        <v>625003</v>
      </c>
      <c r="D608" s="250" t="s">
        <v>46</v>
      </c>
      <c r="E608" s="485">
        <v>2752.99</v>
      </c>
      <c r="F608" s="485">
        <v>3163.41</v>
      </c>
      <c r="G608" s="513">
        <v>3104</v>
      </c>
      <c r="H608" s="485">
        <v>3567.38</v>
      </c>
      <c r="I608" s="513">
        <v>3575</v>
      </c>
      <c r="J608" s="513">
        <v>3575</v>
      </c>
      <c r="K608" s="513">
        <v>3575</v>
      </c>
    </row>
    <row r="609" spans="1:11" x14ac:dyDescent="0.2">
      <c r="A609" s="192">
        <v>111</v>
      </c>
      <c r="B609" s="192"/>
      <c r="C609" s="277">
        <v>625003</v>
      </c>
      <c r="D609" s="250" t="s">
        <v>312</v>
      </c>
      <c r="E609" s="485">
        <v>12.76</v>
      </c>
      <c r="F609" s="485">
        <v>11.07</v>
      </c>
      <c r="G609" s="513"/>
      <c r="H609" s="485">
        <v>11</v>
      </c>
      <c r="I609" s="513"/>
      <c r="J609" s="513"/>
      <c r="K609" s="513"/>
    </row>
    <row r="610" spans="1:11" x14ac:dyDescent="0.2">
      <c r="A610" s="192">
        <v>111</v>
      </c>
      <c r="B610" s="192"/>
      <c r="C610" s="277">
        <v>625003</v>
      </c>
      <c r="D610" s="250" t="s">
        <v>721</v>
      </c>
      <c r="E610" s="485"/>
      <c r="F610" s="485"/>
      <c r="G610" s="513"/>
      <c r="H610" s="485">
        <v>30.52</v>
      </c>
      <c r="I610" s="513"/>
      <c r="J610" s="513"/>
      <c r="K610" s="513"/>
    </row>
    <row r="611" spans="1:11" x14ac:dyDescent="0.2">
      <c r="A611" s="192">
        <v>111</v>
      </c>
      <c r="B611" s="192"/>
      <c r="C611" s="277">
        <v>625003</v>
      </c>
      <c r="D611" s="250" t="s">
        <v>722</v>
      </c>
      <c r="E611" s="485"/>
      <c r="F611" s="485"/>
      <c r="G611" s="513"/>
      <c r="H611" s="485">
        <v>67.180000000000007</v>
      </c>
      <c r="I611" s="513"/>
      <c r="J611" s="513"/>
      <c r="K611" s="513"/>
    </row>
    <row r="612" spans="1:11" x14ac:dyDescent="0.2">
      <c r="A612" s="201" t="s">
        <v>558</v>
      </c>
      <c r="B612" s="192"/>
      <c r="C612" s="277">
        <v>625003</v>
      </c>
      <c r="D612" s="250" t="s">
        <v>583</v>
      </c>
      <c r="E612" s="485"/>
      <c r="F612" s="485">
        <v>5.01</v>
      </c>
      <c r="G612" s="513"/>
      <c r="H612" s="485"/>
      <c r="I612" s="513"/>
      <c r="J612" s="513"/>
      <c r="K612" s="513"/>
    </row>
    <row r="613" spans="1:11" x14ac:dyDescent="0.2">
      <c r="A613" s="201" t="s">
        <v>612</v>
      </c>
      <c r="B613" s="192"/>
      <c r="C613" s="277">
        <v>625003</v>
      </c>
      <c r="D613" s="250" t="s">
        <v>648</v>
      </c>
      <c r="E613" s="485"/>
      <c r="F613" s="485">
        <v>35.07</v>
      </c>
      <c r="G613" s="513"/>
      <c r="H613" s="485">
        <v>10.56</v>
      </c>
      <c r="I613" s="513"/>
      <c r="J613" s="513"/>
      <c r="K613" s="513"/>
    </row>
    <row r="614" spans="1:11" x14ac:dyDescent="0.2">
      <c r="A614" s="201" t="s">
        <v>613</v>
      </c>
      <c r="B614" s="192"/>
      <c r="C614" s="277">
        <v>625003</v>
      </c>
      <c r="D614" s="250" t="s">
        <v>649</v>
      </c>
      <c r="E614" s="485"/>
      <c r="F614" s="485">
        <v>6.18</v>
      </c>
      <c r="G614" s="513"/>
      <c r="H614" s="485">
        <v>1.86</v>
      </c>
      <c r="I614" s="513"/>
      <c r="J614" s="513"/>
      <c r="K614" s="513"/>
    </row>
    <row r="615" spans="1:11" x14ac:dyDescent="0.2">
      <c r="A615" s="201" t="s">
        <v>612</v>
      </c>
      <c r="B615" s="192"/>
      <c r="C615" s="277">
        <v>625003</v>
      </c>
      <c r="D615" s="250" t="s">
        <v>723</v>
      </c>
      <c r="E615" s="485"/>
      <c r="F615" s="485"/>
      <c r="G615" s="513"/>
      <c r="H615" s="485">
        <v>22.97</v>
      </c>
      <c r="I615" s="513"/>
      <c r="J615" s="513"/>
      <c r="K615" s="513"/>
    </row>
    <row r="616" spans="1:11" x14ac:dyDescent="0.2">
      <c r="A616" s="201" t="s">
        <v>612</v>
      </c>
      <c r="B616" s="192"/>
      <c r="C616" s="277">
        <v>625003</v>
      </c>
      <c r="D616" s="250" t="s">
        <v>724</v>
      </c>
      <c r="E616" s="485"/>
      <c r="F616" s="485"/>
      <c r="G616" s="513"/>
      <c r="H616" s="485">
        <v>26.35</v>
      </c>
      <c r="I616" s="513"/>
      <c r="J616" s="513"/>
      <c r="K616" s="513"/>
    </row>
    <row r="617" spans="1:11" x14ac:dyDescent="0.2">
      <c r="A617" s="201" t="s">
        <v>613</v>
      </c>
      <c r="B617" s="192"/>
      <c r="C617" s="277">
        <v>625003</v>
      </c>
      <c r="D617" s="250" t="s">
        <v>725</v>
      </c>
      <c r="E617" s="485"/>
      <c r="F617" s="485"/>
      <c r="G617" s="513"/>
      <c r="H617" s="485">
        <v>4.6900000000000004</v>
      </c>
      <c r="I617" s="513"/>
      <c r="J617" s="513"/>
      <c r="K617" s="513"/>
    </row>
    <row r="618" spans="1:11" x14ac:dyDescent="0.2">
      <c r="A618" s="201" t="s">
        <v>678</v>
      </c>
      <c r="B618" s="192"/>
      <c r="C618" s="277">
        <v>625003</v>
      </c>
      <c r="D618" s="250" t="s">
        <v>726</v>
      </c>
      <c r="E618" s="485"/>
      <c r="F618" s="485"/>
      <c r="G618" s="513"/>
      <c r="H618" s="485">
        <v>10.199999999999999</v>
      </c>
      <c r="I618" s="513"/>
      <c r="J618" s="513"/>
      <c r="K618" s="513"/>
    </row>
    <row r="619" spans="1:11" x14ac:dyDescent="0.2">
      <c r="A619" s="201" t="s">
        <v>678</v>
      </c>
      <c r="B619" s="192"/>
      <c r="C619" s="277">
        <v>625003</v>
      </c>
      <c r="D619" s="250" t="s">
        <v>727</v>
      </c>
      <c r="E619" s="485"/>
      <c r="F619" s="485"/>
      <c r="G619" s="513"/>
      <c r="H619" s="485">
        <v>6.71</v>
      </c>
      <c r="I619" s="513"/>
      <c r="J619" s="513"/>
      <c r="K619" s="513"/>
    </row>
    <row r="620" spans="1:11" x14ac:dyDescent="0.2">
      <c r="A620" s="201" t="s">
        <v>681</v>
      </c>
      <c r="B620" s="192"/>
      <c r="C620" s="277">
        <v>625003</v>
      </c>
      <c r="D620" s="250" t="s">
        <v>649</v>
      </c>
      <c r="E620" s="485"/>
      <c r="F620" s="485"/>
      <c r="G620" s="513"/>
      <c r="H620" s="485">
        <v>5.84</v>
      </c>
      <c r="I620" s="513"/>
      <c r="J620" s="513"/>
      <c r="K620" s="513"/>
    </row>
    <row r="621" spans="1:11" x14ac:dyDescent="0.2">
      <c r="A621" s="201" t="s">
        <v>681</v>
      </c>
      <c r="B621" s="192"/>
      <c r="C621" s="277">
        <v>625003</v>
      </c>
      <c r="D621" s="250" t="s">
        <v>728</v>
      </c>
      <c r="E621" s="485"/>
      <c r="F621" s="485"/>
      <c r="G621" s="513"/>
      <c r="H621" s="485">
        <v>1.1499999999999999</v>
      </c>
      <c r="I621" s="513"/>
      <c r="J621" s="513"/>
      <c r="K621" s="513"/>
    </row>
    <row r="622" spans="1:11" x14ac:dyDescent="0.2">
      <c r="A622" s="201">
        <v>41</v>
      </c>
      <c r="B622" s="192"/>
      <c r="C622" s="277">
        <v>625003</v>
      </c>
      <c r="D622" s="250" t="s">
        <v>650</v>
      </c>
      <c r="E622" s="485"/>
      <c r="F622" s="485">
        <v>14.27</v>
      </c>
      <c r="G622" s="513"/>
      <c r="H622" s="485"/>
      <c r="I622" s="513"/>
      <c r="J622" s="513"/>
      <c r="K622" s="513"/>
    </row>
    <row r="623" spans="1:11" x14ac:dyDescent="0.2">
      <c r="A623" s="192">
        <v>111</v>
      </c>
      <c r="B623" s="192"/>
      <c r="C623" s="277">
        <v>625004</v>
      </c>
      <c r="D623" s="250" t="s">
        <v>47</v>
      </c>
      <c r="E623" s="485">
        <v>10108.9</v>
      </c>
      <c r="F623" s="485">
        <v>11831.38</v>
      </c>
      <c r="G623" s="513">
        <v>11640</v>
      </c>
      <c r="H623" s="485">
        <v>13374.41</v>
      </c>
      <c r="I623" s="513">
        <v>13406</v>
      </c>
      <c r="J623" s="513">
        <v>13406</v>
      </c>
      <c r="K623" s="513">
        <v>13406</v>
      </c>
    </row>
    <row r="624" spans="1:11" x14ac:dyDescent="0.2">
      <c r="A624" s="192">
        <v>111</v>
      </c>
      <c r="B624" s="192"/>
      <c r="C624" s="277">
        <v>625004</v>
      </c>
      <c r="D624" s="250" t="s">
        <v>313</v>
      </c>
      <c r="E624" s="485">
        <v>47.84</v>
      </c>
      <c r="F624" s="485">
        <v>41.51</v>
      </c>
      <c r="G624" s="513"/>
      <c r="H624" s="485">
        <v>40</v>
      </c>
      <c r="I624" s="513"/>
      <c r="J624" s="513"/>
      <c r="K624" s="513"/>
    </row>
    <row r="625" spans="1:11" x14ac:dyDescent="0.2">
      <c r="A625" s="192">
        <v>111</v>
      </c>
      <c r="B625" s="192"/>
      <c r="C625" s="277">
        <v>625004</v>
      </c>
      <c r="D625" s="250" t="s">
        <v>729</v>
      </c>
      <c r="E625" s="485"/>
      <c r="F625" s="485"/>
      <c r="G625" s="513"/>
      <c r="H625" s="485">
        <v>114.44</v>
      </c>
      <c r="I625" s="513"/>
      <c r="J625" s="513"/>
      <c r="K625" s="513"/>
    </row>
    <row r="626" spans="1:11" x14ac:dyDescent="0.2">
      <c r="A626" s="192">
        <v>111</v>
      </c>
      <c r="B626" s="192"/>
      <c r="C626" s="277">
        <v>625004</v>
      </c>
      <c r="D626" s="250" t="s">
        <v>730</v>
      </c>
      <c r="E626" s="485"/>
      <c r="F626" s="485"/>
      <c r="G626" s="513"/>
      <c r="H626" s="485">
        <v>251.92</v>
      </c>
      <c r="I626" s="513"/>
      <c r="J626" s="513"/>
      <c r="K626" s="513"/>
    </row>
    <row r="627" spans="1:11" x14ac:dyDescent="0.2">
      <c r="A627" s="201" t="s">
        <v>558</v>
      </c>
      <c r="B627" s="192"/>
      <c r="C627" s="277">
        <v>625004</v>
      </c>
      <c r="D627" s="250" t="s">
        <v>584</v>
      </c>
      <c r="E627" s="485"/>
      <c r="F627" s="485">
        <v>18.809999999999999</v>
      </c>
      <c r="G627" s="513"/>
      <c r="H627" s="485"/>
      <c r="I627" s="513"/>
      <c r="J627" s="513"/>
      <c r="K627" s="513"/>
    </row>
    <row r="628" spans="1:11" x14ac:dyDescent="0.2">
      <c r="A628" s="201" t="s">
        <v>612</v>
      </c>
      <c r="B628" s="192"/>
      <c r="C628" s="277">
        <v>625004</v>
      </c>
      <c r="D628" s="250" t="s">
        <v>651</v>
      </c>
      <c r="E628" s="485"/>
      <c r="F628" s="485">
        <v>131.5</v>
      </c>
      <c r="G628" s="513"/>
      <c r="H628" s="485">
        <v>39.61</v>
      </c>
      <c r="I628" s="513"/>
      <c r="J628" s="513"/>
      <c r="K628" s="513"/>
    </row>
    <row r="629" spans="1:11" x14ac:dyDescent="0.2">
      <c r="A629" s="201" t="s">
        <v>613</v>
      </c>
      <c r="B629" s="192"/>
      <c r="C629" s="277">
        <v>625004</v>
      </c>
      <c r="D629" s="250" t="s">
        <v>652</v>
      </c>
      <c r="E629" s="485"/>
      <c r="F629" s="485">
        <v>23.2</v>
      </c>
      <c r="G629" s="513"/>
      <c r="H629" s="485">
        <v>6.98</v>
      </c>
      <c r="I629" s="513"/>
      <c r="J629" s="513"/>
      <c r="K629" s="513"/>
    </row>
    <row r="630" spans="1:11" x14ac:dyDescent="0.2">
      <c r="A630" s="201" t="s">
        <v>612</v>
      </c>
      <c r="B630" s="192"/>
      <c r="C630" s="277">
        <v>625004</v>
      </c>
      <c r="D630" s="250" t="s">
        <v>731</v>
      </c>
      <c r="E630" s="485"/>
      <c r="F630" s="485"/>
      <c r="G630" s="513"/>
      <c r="H630" s="485">
        <v>86.18</v>
      </c>
      <c r="I630" s="513"/>
      <c r="J630" s="513"/>
      <c r="K630" s="513"/>
    </row>
    <row r="631" spans="1:11" x14ac:dyDescent="0.2">
      <c r="A631" s="201" t="s">
        <v>612</v>
      </c>
      <c r="B631" s="192"/>
      <c r="C631" s="277">
        <v>625004</v>
      </c>
      <c r="D631" s="250" t="s">
        <v>732</v>
      </c>
      <c r="E631" s="485"/>
      <c r="F631" s="485"/>
      <c r="G631" s="513"/>
      <c r="H631" s="485">
        <v>98.9</v>
      </c>
      <c r="I631" s="513"/>
      <c r="J631" s="513"/>
      <c r="K631" s="513"/>
    </row>
    <row r="632" spans="1:11" x14ac:dyDescent="0.2">
      <c r="A632" s="201" t="s">
        <v>613</v>
      </c>
      <c r="B632" s="192"/>
      <c r="C632" s="277">
        <v>625004</v>
      </c>
      <c r="D632" s="250" t="s">
        <v>733</v>
      </c>
      <c r="E632" s="485"/>
      <c r="F632" s="485"/>
      <c r="G632" s="513"/>
      <c r="H632" s="485">
        <v>17.59</v>
      </c>
      <c r="I632" s="513"/>
      <c r="J632" s="513"/>
      <c r="K632" s="513"/>
    </row>
    <row r="633" spans="1:11" x14ac:dyDescent="0.2">
      <c r="A633" s="201" t="s">
        <v>678</v>
      </c>
      <c r="B633" s="192"/>
      <c r="C633" s="277">
        <v>625004</v>
      </c>
      <c r="D633" s="250" t="s">
        <v>734</v>
      </c>
      <c r="E633" s="485"/>
      <c r="F633" s="485"/>
      <c r="G633" s="513"/>
      <c r="H633" s="485">
        <v>38.22</v>
      </c>
      <c r="I633" s="513"/>
      <c r="J633" s="513"/>
      <c r="K633" s="513"/>
    </row>
    <row r="634" spans="1:11" x14ac:dyDescent="0.2">
      <c r="A634" s="201" t="s">
        <v>678</v>
      </c>
      <c r="B634" s="192"/>
      <c r="C634" s="277">
        <v>625004</v>
      </c>
      <c r="D634" s="250" t="s">
        <v>735</v>
      </c>
      <c r="E634" s="485"/>
      <c r="F634" s="485"/>
      <c r="G634" s="513"/>
      <c r="H634" s="485">
        <v>25.18</v>
      </c>
      <c r="I634" s="513"/>
      <c r="J634" s="513"/>
      <c r="K634" s="513"/>
    </row>
    <row r="635" spans="1:11" x14ac:dyDescent="0.2">
      <c r="A635" s="201" t="s">
        <v>681</v>
      </c>
      <c r="B635" s="192"/>
      <c r="C635" s="277">
        <v>625004</v>
      </c>
      <c r="D635" s="250" t="s">
        <v>652</v>
      </c>
      <c r="E635" s="485"/>
      <c r="F635" s="485"/>
      <c r="G635" s="513"/>
      <c r="H635" s="485">
        <v>21.96</v>
      </c>
      <c r="I635" s="513"/>
      <c r="J635" s="513"/>
      <c r="K635" s="513"/>
    </row>
    <row r="636" spans="1:11" x14ac:dyDescent="0.2">
      <c r="A636" s="201" t="s">
        <v>681</v>
      </c>
      <c r="B636" s="192"/>
      <c r="C636" s="277">
        <v>625004</v>
      </c>
      <c r="D636" s="250" t="s">
        <v>736</v>
      </c>
      <c r="E636" s="485"/>
      <c r="F636" s="485"/>
      <c r="G636" s="513"/>
      <c r="H636" s="485">
        <v>4.3099999999999996</v>
      </c>
      <c r="I636" s="513"/>
      <c r="J636" s="513"/>
      <c r="K636" s="513"/>
    </row>
    <row r="637" spans="1:11" x14ac:dyDescent="0.2">
      <c r="A637" s="201">
        <v>41</v>
      </c>
      <c r="B637" s="192"/>
      <c r="C637" s="277">
        <v>625004</v>
      </c>
      <c r="D637" s="250" t="s">
        <v>653</v>
      </c>
      <c r="E637" s="485"/>
      <c r="F637" s="485">
        <v>53.55</v>
      </c>
      <c r="G637" s="513"/>
      <c r="H637" s="485"/>
      <c r="I637" s="513"/>
      <c r="J637" s="513"/>
      <c r="K637" s="513"/>
    </row>
    <row r="638" spans="1:11" x14ac:dyDescent="0.2">
      <c r="A638" s="192">
        <v>111</v>
      </c>
      <c r="B638" s="192"/>
      <c r="C638" s="277">
        <v>625005</v>
      </c>
      <c r="D638" s="250" t="s">
        <v>48</v>
      </c>
      <c r="E638" s="485">
        <v>3349.15</v>
      </c>
      <c r="F638" s="485">
        <v>3886.87</v>
      </c>
      <c r="G638" s="513">
        <v>3880</v>
      </c>
      <c r="H638" s="485">
        <v>4496.8900000000003</v>
      </c>
      <c r="I638" s="513">
        <v>4470</v>
      </c>
      <c r="J638" s="513">
        <v>4470</v>
      </c>
      <c r="K638" s="513">
        <v>4470</v>
      </c>
    </row>
    <row r="639" spans="1:11" x14ac:dyDescent="0.2">
      <c r="A639" s="192">
        <v>111</v>
      </c>
      <c r="B639" s="192"/>
      <c r="C639" s="277">
        <v>625005</v>
      </c>
      <c r="D639" s="250" t="s">
        <v>314</v>
      </c>
      <c r="E639" s="485">
        <v>16.170000000000002</v>
      </c>
      <c r="F639" s="485">
        <v>13.84</v>
      </c>
      <c r="G639" s="513"/>
      <c r="H639" s="485">
        <v>13</v>
      </c>
      <c r="I639" s="513"/>
      <c r="J639" s="513"/>
      <c r="K639" s="513"/>
    </row>
    <row r="640" spans="1:11" x14ac:dyDescent="0.2">
      <c r="A640" s="192">
        <v>111</v>
      </c>
      <c r="B640" s="192"/>
      <c r="C640" s="277">
        <v>625005</v>
      </c>
      <c r="D640" s="250" t="s">
        <v>737</v>
      </c>
      <c r="E640" s="485"/>
      <c r="F640" s="485"/>
      <c r="G640" s="513"/>
      <c r="H640" s="485">
        <v>76.3</v>
      </c>
      <c r="I640" s="513"/>
      <c r="J640" s="513"/>
      <c r="K640" s="513"/>
    </row>
    <row r="641" spans="1:11" x14ac:dyDescent="0.2">
      <c r="A641" s="192">
        <v>111</v>
      </c>
      <c r="B641" s="192"/>
      <c r="C641" s="277">
        <v>625005</v>
      </c>
      <c r="D641" s="250" t="s">
        <v>738</v>
      </c>
      <c r="E641" s="485"/>
      <c r="F641" s="485"/>
      <c r="G641" s="513"/>
      <c r="H641" s="485">
        <v>83.97</v>
      </c>
      <c r="I641" s="513"/>
      <c r="J641" s="513"/>
      <c r="K641" s="513"/>
    </row>
    <row r="642" spans="1:11" x14ac:dyDescent="0.2">
      <c r="A642" s="201" t="s">
        <v>558</v>
      </c>
      <c r="B642" s="192"/>
      <c r="C642" s="277">
        <v>625005</v>
      </c>
      <c r="D642" s="250" t="s">
        <v>586</v>
      </c>
      <c r="E642" s="485"/>
      <c r="F642" s="485">
        <v>6.26</v>
      </c>
      <c r="G642" s="513"/>
      <c r="H642" s="485"/>
      <c r="I642" s="513"/>
      <c r="J642" s="513"/>
      <c r="K642" s="513"/>
    </row>
    <row r="643" spans="1:11" x14ac:dyDescent="0.2">
      <c r="A643" s="201" t="s">
        <v>612</v>
      </c>
      <c r="B643" s="192"/>
      <c r="C643" s="277">
        <v>625005</v>
      </c>
      <c r="D643" s="250" t="s">
        <v>654</v>
      </c>
      <c r="E643" s="485"/>
      <c r="F643" s="485">
        <v>43.83</v>
      </c>
      <c r="G643" s="513"/>
      <c r="H643" s="485">
        <v>22.1</v>
      </c>
      <c r="I643" s="513"/>
      <c r="J643" s="513"/>
      <c r="K643" s="513"/>
    </row>
    <row r="644" spans="1:11" x14ac:dyDescent="0.2">
      <c r="A644" s="201" t="s">
        <v>613</v>
      </c>
      <c r="B644" s="192"/>
      <c r="C644" s="277">
        <v>625005</v>
      </c>
      <c r="D644" s="250" t="s">
        <v>655</v>
      </c>
      <c r="E644" s="485"/>
      <c r="F644" s="485">
        <v>7.74</v>
      </c>
      <c r="G644" s="513"/>
      <c r="H644" s="485">
        <v>3.92</v>
      </c>
      <c r="I644" s="513"/>
      <c r="J644" s="513"/>
      <c r="K644" s="513"/>
    </row>
    <row r="645" spans="1:11" x14ac:dyDescent="0.2">
      <c r="A645" s="201" t="s">
        <v>612</v>
      </c>
      <c r="B645" s="192"/>
      <c r="C645" s="277">
        <v>625005</v>
      </c>
      <c r="D645" s="250" t="s">
        <v>739</v>
      </c>
      <c r="E645" s="485"/>
      <c r="F645" s="485"/>
      <c r="G645" s="513"/>
      <c r="H645" s="485">
        <v>22.52</v>
      </c>
      <c r="I645" s="513"/>
      <c r="J645" s="513"/>
      <c r="K645" s="513"/>
    </row>
    <row r="646" spans="1:11" x14ac:dyDescent="0.2">
      <c r="A646" s="201" t="s">
        <v>612</v>
      </c>
      <c r="B646" s="192"/>
      <c r="C646" s="277">
        <v>625005</v>
      </c>
      <c r="D646" s="250" t="s">
        <v>740</v>
      </c>
      <c r="E646" s="485"/>
      <c r="F646" s="485"/>
      <c r="G646" s="513"/>
      <c r="H646" s="485">
        <v>32.94</v>
      </c>
      <c r="I646" s="513"/>
      <c r="J646" s="513"/>
      <c r="K646" s="513"/>
    </row>
    <row r="647" spans="1:11" x14ac:dyDescent="0.2">
      <c r="A647" s="201" t="s">
        <v>613</v>
      </c>
      <c r="B647" s="192"/>
      <c r="C647" s="277">
        <v>625005</v>
      </c>
      <c r="D647" s="250" t="s">
        <v>741</v>
      </c>
      <c r="E647" s="485"/>
      <c r="F647" s="485"/>
      <c r="G647" s="513"/>
      <c r="H647" s="485">
        <v>5.86</v>
      </c>
      <c r="I647" s="513"/>
      <c r="J647" s="513"/>
      <c r="K647" s="513"/>
    </row>
    <row r="648" spans="1:11" x14ac:dyDescent="0.2">
      <c r="A648" s="201" t="s">
        <v>678</v>
      </c>
      <c r="B648" s="192"/>
      <c r="C648" s="277">
        <v>625005</v>
      </c>
      <c r="D648" s="250" t="s">
        <v>742</v>
      </c>
      <c r="E648" s="485"/>
      <c r="F648" s="485"/>
      <c r="G648" s="513"/>
      <c r="H648" s="485">
        <v>10</v>
      </c>
      <c r="I648" s="513"/>
      <c r="J648" s="513"/>
      <c r="K648" s="513"/>
    </row>
    <row r="649" spans="1:11" x14ac:dyDescent="0.2">
      <c r="A649" s="201" t="s">
        <v>678</v>
      </c>
      <c r="B649" s="192"/>
      <c r="C649" s="277">
        <v>625005</v>
      </c>
      <c r="D649" s="250" t="s">
        <v>743</v>
      </c>
      <c r="E649" s="485"/>
      <c r="F649" s="485"/>
      <c r="G649" s="513"/>
      <c r="H649" s="485">
        <v>8.3800000000000008</v>
      </c>
      <c r="I649" s="513"/>
      <c r="J649" s="513"/>
      <c r="K649" s="513"/>
    </row>
    <row r="650" spans="1:11" x14ac:dyDescent="0.2">
      <c r="A650" s="201" t="s">
        <v>681</v>
      </c>
      <c r="B650" s="192"/>
      <c r="C650" s="277">
        <v>625005</v>
      </c>
      <c r="D650" s="250" t="s">
        <v>655</v>
      </c>
      <c r="E650" s="485"/>
      <c r="F650" s="485"/>
      <c r="G650" s="513"/>
      <c r="H650" s="485">
        <v>5.72</v>
      </c>
      <c r="I650" s="513"/>
      <c r="J650" s="513"/>
      <c r="K650" s="513"/>
    </row>
    <row r="651" spans="1:11" x14ac:dyDescent="0.2">
      <c r="A651" s="201" t="s">
        <v>681</v>
      </c>
      <c r="B651" s="192"/>
      <c r="C651" s="277">
        <v>625005</v>
      </c>
      <c r="D651" s="250" t="s">
        <v>744</v>
      </c>
      <c r="E651" s="485"/>
      <c r="F651" s="485"/>
      <c r="G651" s="513"/>
      <c r="H651" s="485">
        <v>1.44</v>
      </c>
      <c r="I651" s="513"/>
      <c r="J651" s="513"/>
      <c r="K651" s="513"/>
    </row>
    <row r="652" spans="1:11" x14ac:dyDescent="0.2">
      <c r="A652" s="201">
        <v>41</v>
      </c>
      <c r="B652" s="192"/>
      <c r="C652" s="277">
        <v>625005</v>
      </c>
      <c r="D652" s="250" t="s">
        <v>656</v>
      </c>
      <c r="E652" s="485"/>
      <c r="F652" s="485">
        <v>17.79</v>
      </c>
      <c r="G652" s="513"/>
      <c r="H652" s="485"/>
      <c r="I652" s="513"/>
      <c r="J652" s="513"/>
      <c r="K652" s="513"/>
    </row>
    <row r="653" spans="1:11" x14ac:dyDescent="0.2">
      <c r="A653" s="192">
        <v>111</v>
      </c>
      <c r="B653" s="192"/>
      <c r="C653" s="277">
        <v>625007</v>
      </c>
      <c r="D653" s="250" t="s">
        <v>49</v>
      </c>
      <c r="E653" s="485">
        <v>16139.76</v>
      </c>
      <c r="F653" s="485">
        <v>18733.27</v>
      </c>
      <c r="G653" s="513">
        <v>18430</v>
      </c>
      <c r="H653" s="485">
        <v>21176.99</v>
      </c>
      <c r="I653" s="513">
        <v>21226</v>
      </c>
      <c r="J653" s="513">
        <v>21226</v>
      </c>
      <c r="K653" s="513">
        <v>21226</v>
      </c>
    </row>
    <row r="654" spans="1:11" x14ac:dyDescent="0.2">
      <c r="A654" s="192">
        <v>111</v>
      </c>
      <c r="B654" s="192"/>
      <c r="C654" s="277">
        <v>625007</v>
      </c>
      <c r="D654" s="250" t="s">
        <v>315</v>
      </c>
      <c r="E654" s="485"/>
      <c r="F654" s="485">
        <v>65.709999999999994</v>
      </c>
      <c r="G654" s="513"/>
      <c r="H654" s="485">
        <v>63</v>
      </c>
      <c r="I654" s="513"/>
      <c r="J654" s="513"/>
      <c r="K654" s="513"/>
    </row>
    <row r="655" spans="1:11" x14ac:dyDescent="0.2">
      <c r="A655" s="192">
        <v>111</v>
      </c>
      <c r="B655" s="192"/>
      <c r="C655" s="277">
        <v>625007</v>
      </c>
      <c r="D655" s="250" t="s">
        <v>745</v>
      </c>
      <c r="E655" s="485"/>
      <c r="F655" s="485"/>
      <c r="G655" s="513"/>
      <c r="H655" s="485">
        <v>181.2</v>
      </c>
      <c r="I655" s="513"/>
      <c r="J655" s="513"/>
      <c r="K655" s="513"/>
    </row>
    <row r="656" spans="1:11" x14ac:dyDescent="0.2">
      <c r="A656" s="192">
        <v>111</v>
      </c>
      <c r="B656" s="192"/>
      <c r="C656" s="277">
        <v>625007</v>
      </c>
      <c r="D656" s="250" t="s">
        <v>746</v>
      </c>
      <c r="E656" s="485"/>
      <c r="F656" s="485"/>
      <c r="G656" s="513"/>
      <c r="H656" s="485">
        <v>398.87</v>
      </c>
      <c r="I656" s="513"/>
      <c r="J656" s="513"/>
      <c r="K656" s="513"/>
    </row>
    <row r="657" spans="1:11" x14ac:dyDescent="0.2">
      <c r="A657" s="201" t="s">
        <v>558</v>
      </c>
      <c r="B657" s="192"/>
      <c r="C657" s="277">
        <v>625007</v>
      </c>
      <c r="D657" s="250" t="s">
        <v>585</v>
      </c>
      <c r="E657" s="485">
        <v>75.78</v>
      </c>
      <c r="F657" s="485">
        <v>29.78</v>
      </c>
      <c r="G657" s="192"/>
      <c r="H657" s="485"/>
      <c r="I657" s="513"/>
      <c r="J657" s="513"/>
      <c r="K657" s="513"/>
    </row>
    <row r="658" spans="1:11" x14ac:dyDescent="0.2">
      <c r="A658" s="201" t="s">
        <v>612</v>
      </c>
      <c r="B658" s="192"/>
      <c r="C658" s="277">
        <v>625007</v>
      </c>
      <c r="D658" s="250" t="s">
        <v>657</v>
      </c>
      <c r="E658" s="485"/>
      <c r="F658" s="485">
        <v>208.2</v>
      </c>
      <c r="G658" s="192"/>
      <c r="H658" s="485">
        <v>62.7</v>
      </c>
      <c r="I658" s="513"/>
      <c r="J658" s="513"/>
      <c r="K658" s="513"/>
    </row>
    <row r="659" spans="1:11" x14ac:dyDescent="0.2">
      <c r="A659" s="201" t="s">
        <v>613</v>
      </c>
      <c r="B659" s="192"/>
      <c r="C659" s="277">
        <v>625007</v>
      </c>
      <c r="D659" s="250" t="s">
        <v>658</v>
      </c>
      <c r="E659" s="485"/>
      <c r="F659" s="485">
        <v>36.75</v>
      </c>
      <c r="G659" s="192"/>
      <c r="H659" s="485">
        <v>11.07</v>
      </c>
      <c r="I659" s="513"/>
      <c r="J659" s="513"/>
      <c r="K659" s="513"/>
    </row>
    <row r="660" spans="1:11" x14ac:dyDescent="0.2">
      <c r="A660" s="201" t="s">
        <v>612</v>
      </c>
      <c r="B660" s="192"/>
      <c r="C660" s="277">
        <v>625007</v>
      </c>
      <c r="D660" s="250" t="s">
        <v>747</v>
      </c>
      <c r="E660" s="485"/>
      <c r="F660" s="485"/>
      <c r="G660" s="192"/>
      <c r="H660" s="485">
        <v>136.47</v>
      </c>
      <c r="I660" s="513"/>
      <c r="J660" s="513"/>
      <c r="K660" s="513"/>
    </row>
    <row r="661" spans="1:11" x14ac:dyDescent="0.2">
      <c r="A661" s="201" t="s">
        <v>612</v>
      </c>
      <c r="B661" s="192"/>
      <c r="C661" s="277">
        <v>625007</v>
      </c>
      <c r="D661" s="250" t="s">
        <v>748</v>
      </c>
      <c r="E661" s="485"/>
      <c r="F661" s="485"/>
      <c r="G661" s="192"/>
      <c r="H661" s="485">
        <v>156.61000000000001</v>
      </c>
      <c r="I661" s="513"/>
      <c r="J661" s="513"/>
      <c r="K661" s="513"/>
    </row>
    <row r="662" spans="1:11" x14ac:dyDescent="0.2">
      <c r="A662" s="201" t="s">
        <v>613</v>
      </c>
      <c r="B662" s="192"/>
      <c r="C662" s="277">
        <v>625007</v>
      </c>
      <c r="D662" s="250" t="s">
        <v>749</v>
      </c>
      <c r="E662" s="485"/>
      <c r="F662" s="485"/>
      <c r="G662" s="192"/>
      <c r="H662" s="485">
        <v>27.85</v>
      </c>
      <c r="I662" s="513"/>
      <c r="J662" s="513"/>
      <c r="K662" s="513"/>
    </row>
    <row r="663" spans="1:11" x14ac:dyDescent="0.2">
      <c r="A663" s="201" t="s">
        <v>678</v>
      </c>
      <c r="B663" s="192"/>
      <c r="C663" s="277">
        <v>625007</v>
      </c>
      <c r="D663" s="250" t="s">
        <v>750</v>
      </c>
      <c r="E663" s="485"/>
      <c r="F663" s="485"/>
      <c r="G663" s="192"/>
      <c r="H663" s="485">
        <v>60.54</v>
      </c>
      <c r="I663" s="513"/>
      <c r="J663" s="513"/>
      <c r="K663" s="513"/>
    </row>
    <row r="664" spans="1:11" x14ac:dyDescent="0.2">
      <c r="A664" s="201" t="s">
        <v>678</v>
      </c>
      <c r="B664" s="192"/>
      <c r="C664" s="277">
        <v>625007</v>
      </c>
      <c r="D664" s="250" t="s">
        <v>751</v>
      </c>
      <c r="E664" s="485"/>
      <c r="F664" s="485"/>
      <c r="G664" s="192"/>
      <c r="H664" s="485">
        <v>39.880000000000003</v>
      </c>
      <c r="I664" s="513"/>
      <c r="J664" s="513"/>
      <c r="K664" s="513"/>
    </row>
    <row r="665" spans="1:11" x14ac:dyDescent="0.2">
      <c r="A665" s="201" t="s">
        <v>681</v>
      </c>
      <c r="B665" s="192"/>
      <c r="C665" s="277">
        <v>625007</v>
      </c>
      <c r="D665" s="250" t="s">
        <v>752</v>
      </c>
      <c r="E665" s="485"/>
      <c r="F665" s="485"/>
      <c r="G665" s="192"/>
      <c r="H665" s="485">
        <v>34.76</v>
      </c>
      <c r="I665" s="513"/>
      <c r="J665" s="513"/>
      <c r="K665" s="513"/>
    </row>
    <row r="666" spans="1:11" x14ac:dyDescent="0.2">
      <c r="A666" s="201" t="s">
        <v>681</v>
      </c>
      <c r="B666" s="192"/>
      <c r="C666" s="277">
        <v>625007</v>
      </c>
      <c r="D666" s="250" t="s">
        <v>753</v>
      </c>
      <c r="E666" s="485"/>
      <c r="F666" s="485"/>
      <c r="G666" s="192"/>
      <c r="H666" s="485">
        <v>6.82</v>
      </c>
      <c r="I666" s="513"/>
      <c r="J666" s="513"/>
      <c r="K666" s="513"/>
    </row>
    <row r="667" spans="1:11" x14ac:dyDescent="0.2">
      <c r="A667" s="201">
        <v>41</v>
      </c>
      <c r="B667" s="192"/>
      <c r="C667" s="277">
        <v>625007</v>
      </c>
      <c r="D667" s="250" t="s">
        <v>659</v>
      </c>
      <c r="E667" s="485"/>
      <c r="F667" s="485">
        <v>84.79</v>
      </c>
      <c r="G667" s="192"/>
      <c r="H667" s="485"/>
      <c r="I667" s="513"/>
      <c r="J667" s="513"/>
      <c r="K667" s="513"/>
    </row>
    <row r="668" spans="1:11" x14ac:dyDescent="0.2">
      <c r="A668" s="210"/>
      <c r="B668" s="210"/>
      <c r="C668" s="592">
        <v>631</v>
      </c>
      <c r="D668" s="593" t="s">
        <v>51</v>
      </c>
      <c r="E668" s="594">
        <f t="shared" ref="E668:K668" si="58">SUM(E669)</f>
        <v>497.05</v>
      </c>
      <c r="F668" s="595">
        <f t="shared" si="58"/>
        <v>807.7</v>
      </c>
      <c r="G668" s="596">
        <f t="shared" si="58"/>
        <v>880</v>
      </c>
      <c r="H668" s="595">
        <f t="shared" si="58"/>
        <v>1607.7</v>
      </c>
      <c r="I668" s="597">
        <f t="shared" si="58"/>
        <v>1600</v>
      </c>
      <c r="J668" s="597">
        <f t="shared" si="58"/>
        <v>1600</v>
      </c>
      <c r="K668" s="597">
        <f t="shared" si="58"/>
        <v>1600</v>
      </c>
    </row>
    <row r="669" spans="1:11" x14ac:dyDescent="0.2">
      <c r="A669" s="192">
        <v>111</v>
      </c>
      <c r="B669" s="192"/>
      <c r="C669" s="277">
        <v>631001</v>
      </c>
      <c r="D669" s="250" t="s">
        <v>51</v>
      </c>
      <c r="E669" s="485">
        <v>497.05</v>
      </c>
      <c r="F669" s="485">
        <v>807.7</v>
      </c>
      <c r="G669" s="192">
        <v>880</v>
      </c>
      <c r="H669" s="485">
        <v>1607.7</v>
      </c>
      <c r="I669" s="513">
        <v>1600</v>
      </c>
      <c r="J669" s="513">
        <v>1600</v>
      </c>
      <c r="K669" s="513">
        <v>1600</v>
      </c>
    </row>
    <row r="670" spans="1:11" x14ac:dyDescent="0.2">
      <c r="A670" s="210"/>
      <c r="B670" s="210"/>
      <c r="C670" s="592">
        <v>632</v>
      </c>
      <c r="D670" s="593" t="s">
        <v>52</v>
      </c>
      <c r="E670" s="594">
        <f t="shared" ref="E670:K670" si="59">SUM(E671:E684)</f>
        <v>40235.75</v>
      </c>
      <c r="F670" s="595">
        <f t="shared" si="59"/>
        <v>73925.060000000012</v>
      </c>
      <c r="G670" s="596">
        <f t="shared" si="59"/>
        <v>36170</v>
      </c>
      <c r="H670" s="595">
        <f t="shared" si="59"/>
        <v>51580.240000000005</v>
      </c>
      <c r="I670" s="597">
        <f t="shared" si="59"/>
        <v>31710</v>
      </c>
      <c r="J670" s="597">
        <f t="shared" si="59"/>
        <v>31710</v>
      </c>
      <c r="K670" s="597">
        <f t="shared" si="59"/>
        <v>31710</v>
      </c>
    </row>
    <row r="671" spans="1:11" x14ac:dyDescent="0.2">
      <c r="A671" s="192">
        <v>111</v>
      </c>
      <c r="B671" s="192"/>
      <c r="C671" s="277">
        <v>632001</v>
      </c>
      <c r="D671" s="250" t="s">
        <v>271</v>
      </c>
      <c r="E671" s="485">
        <v>6639.67</v>
      </c>
      <c r="F671" s="485">
        <v>4541.67</v>
      </c>
      <c r="G671" s="513">
        <v>5714</v>
      </c>
      <c r="H671" s="485">
        <v>3156.04</v>
      </c>
      <c r="I671" s="513">
        <v>5300</v>
      </c>
      <c r="J671" s="513">
        <v>5300</v>
      </c>
      <c r="K671" s="513">
        <v>5300</v>
      </c>
    </row>
    <row r="672" spans="1:11" x14ac:dyDescent="0.2">
      <c r="A672" s="201" t="s">
        <v>386</v>
      </c>
      <c r="B672" s="192"/>
      <c r="C672" s="277">
        <v>632001</v>
      </c>
      <c r="D672" s="250" t="s">
        <v>316</v>
      </c>
      <c r="E672" s="485">
        <v>238.49</v>
      </c>
      <c r="F672" s="485"/>
      <c r="G672" s="513"/>
      <c r="H672" s="485"/>
      <c r="I672" s="513"/>
      <c r="J672" s="513"/>
      <c r="K672" s="513"/>
    </row>
    <row r="673" spans="1:11" x14ac:dyDescent="0.2">
      <c r="A673" s="201" t="s">
        <v>754</v>
      </c>
      <c r="B673" s="192"/>
      <c r="C673" s="277">
        <v>632001</v>
      </c>
      <c r="D673" s="250" t="s">
        <v>436</v>
      </c>
      <c r="E673" s="485">
        <v>11.24</v>
      </c>
      <c r="F673" s="485"/>
      <c r="G673" s="513"/>
      <c r="H673" s="587">
        <v>1214.7</v>
      </c>
      <c r="I673" s="513"/>
      <c r="J673" s="513"/>
      <c r="K673" s="513"/>
    </row>
    <row r="674" spans="1:11" x14ac:dyDescent="0.2">
      <c r="A674" s="192">
        <v>111</v>
      </c>
      <c r="B674" s="192"/>
      <c r="C674" s="277">
        <v>632001</v>
      </c>
      <c r="D674" s="250" t="s">
        <v>104</v>
      </c>
      <c r="E674" s="485">
        <v>29592.52</v>
      </c>
      <c r="F674" s="485">
        <v>25227.01</v>
      </c>
      <c r="G674" s="513">
        <v>27312</v>
      </c>
      <c r="H674" s="485">
        <v>6223.7</v>
      </c>
      <c r="I674" s="513">
        <v>20600</v>
      </c>
      <c r="J674" s="513">
        <v>20600</v>
      </c>
      <c r="K674" s="513">
        <v>20600</v>
      </c>
    </row>
    <row r="675" spans="1:11" x14ac:dyDescent="0.2">
      <c r="A675" s="201">
        <v>111</v>
      </c>
      <c r="B675" s="192"/>
      <c r="C675" s="277">
        <v>632001</v>
      </c>
      <c r="D675" s="250" t="s">
        <v>572</v>
      </c>
      <c r="E675" s="485"/>
      <c r="F675" s="485">
        <v>30627.82</v>
      </c>
      <c r="G675" s="513"/>
      <c r="H675" s="485"/>
      <c r="I675" s="513"/>
      <c r="J675" s="513"/>
      <c r="K675" s="513"/>
    </row>
    <row r="676" spans="1:11" x14ac:dyDescent="0.2">
      <c r="A676" s="192">
        <v>111</v>
      </c>
      <c r="B676" s="192"/>
      <c r="C676" s="277">
        <v>632001</v>
      </c>
      <c r="D676" s="250" t="s">
        <v>317</v>
      </c>
      <c r="E676" s="485"/>
      <c r="F676" s="485">
        <v>2085.86</v>
      </c>
      <c r="G676" s="513"/>
      <c r="H676" s="485"/>
      <c r="I676" s="513"/>
      <c r="J676" s="513"/>
      <c r="K676" s="513"/>
    </row>
    <row r="677" spans="1:11" x14ac:dyDescent="0.2">
      <c r="A677" s="201" t="s">
        <v>754</v>
      </c>
      <c r="B677" s="192"/>
      <c r="C677" s="277">
        <v>632001</v>
      </c>
      <c r="D677" s="250" t="s">
        <v>427</v>
      </c>
      <c r="E677" s="485">
        <v>942.3</v>
      </c>
      <c r="F677" s="485">
        <v>8532.31</v>
      </c>
      <c r="G677" s="513"/>
      <c r="H677" s="587">
        <v>36970.300000000003</v>
      </c>
      <c r="I677" s="513"/>
      <c r="J677" s="513"/>
      <c r="K677" s="513"/>
    </row>
    <row r="678" spans="1:11" x14ac:dyDescent="0.2">
      <c r="A678" s="201" t="s">
        <v>386</v>
      </c>
      <c r="B678" s="192"/>
      <c r="C678" s="277">
        <v>632001</v>
      </c>
      <c r="D678" s="250" t="s">
        <v>294</v>
      </c>
      <c r="E678" s="485">
        <v>27.47</v>
      </c>
      <c r="F678" s="485"/>
      <c r="G678" s="513"/>
      <c r="H678" s="485"/>
      <c r="I678" s="513">
        <v>1000</v>
      </c>
      <c r="J678" s="513">
        <v>1000</v>
      </c>
      <c r="K678" s="513">
        <v>1000</v>
      </c>
    </row>
    <row r="679" spans="1:11" x14ac:dyDescent="0.2">
      <c r="A679" s="192">
        <v>111</v>
      </c>
      <c r="B679" s="192"/>
      <c r="C679" s="277">
        <v>632002</v>
      </c>
      <c r="D679" s="250" t="s">
        <v>53</v>
      </c>
      <c r="E679" s="485">
        <v>1779.28</v>
      </c>
      <c r="F679" s="485">
        <v>1821.52</v>
      </c>
      <c r="G679" s="513">
        <v>1779</v>
      </c>
      <c r="H679" s="485">
        <v>1779</v>
      </c>
      <c r="I679" s="513">
        <v>2500</v>
      </c>
      <c r="J679" s="513">
        <v>2500</v>
      </c>
      <c r="K679" s="513">
        <v>2500</v>
      </c>
    </row>
    <row r="680" spans="1:11" x14ac:dyDescent="0.2">
      <c r="A680" s="201" t="s">
        <v>539</v>
      </c>
      <c r="B680" s="192"/>
      <c r="C680" s="277">
        <v>632002</v>
      </c>
      <c r="D680" s="250" t="s">
        <v>755</v>
      </c>
      <c r="E680" s="485"/>
      <c r="F680" s="485"/>
      <c r="G680" s="513"/>
      <c r="H680" s="587">
        <v>334.5</v>
      </c>
      <c r="I680" s="513"/>
      <c r="J680" s="513"/>
      <c r="K680" s="513"/>
    </row>
    <row r="681" spans="1:11" x14ac:dyDescent="0.2">
      <c r="A681" s="201" t="s">
        <v>386</v>
      </c>
      <c r="B681" s="192"/>
      <c r="C681" s="277">
        <v>632002</v>
      </c>
      <c r="D681" s="250" t="s">
        <v>292</v>
      </c>
      <c r="E681" s="485"/>
      <c r="F681" s="485"/>
      <c r="G681" s="513">
        <v>300</v>
      </c>
      <c r="H681" s="485">
        <v>300</v>
      </c>
      <c r="I681" s="513">
        <v>800</v>
      </c>
      <c r="J681" s="513">
        <v>800</v>
      </c>
      <c r="K681" s="513">
        <v>800</v>
      </c>
    </row>
    <row r="682" spans="1:11" x14ac:dyDescent="0.2">
      <c r="A682" s="192">
        <v>111</v>
      </c>
      <c r="B682" s="192"/>
      <c r="C682" s="277">
        <v>632005</v>
      </c>
      <c r="D682" s="250" t="s">
        <v>134</v>
      </c>
      <c r="E682" s="485">
        <v>771.04</v>
      </c>
      <c r="F682" s="485">
        <v>865.02</v>
      </c>
      <c r="G682" s="513">
        <v>855</v>
      </c>
      <c r="H682" s="485">
        <v>1105</v>
      </c>
      <c r="I682" s="513">
        <v>1100</v>
      </c>
      <c r="J682" s="513">
        <v>1100</v>
      </c>
      <c r="K682" s="513">
        <v>1100</v>
      </c>
    </row>
    <row r="683" spans="1:11" x14ac:dyDescent="0.2">
      <c r="A683" s="201" t="s">
        <v>539</v>
      </c>
      <c r="B683" s="192"/>
      <c r="C683" s="277">
        <v>632005</v>
      </c>
      <c r="D683" s="250" t="s">
        <v>756</v>
      </c>
      <c r="E683" s="485"/>
      <c r="F683" s="485"/>
      <c r="G683" s="513"/>
      <c r="H683" s="587">
        <v>87</v>
      </c>
      <c r="I683" s="513"/>
      <c r="J683" s="513"/>
      <c r="K683" s="513"/>
    </row>
    <row r="684" spans="1:11" x14ac:dyDescent="0.2">
      <c r="A684" s="192">
        <v>111</v>
      </c>
      <c r="B684" s="192"/>
      <c r="C684" s="277">
        <v>632003</v>
      </c>
      <c r="D684" s="290" t="s">
        <v>106</v>
      </c>
      <c r="E684" s="482">
        <v>233.74</v>
      </c>
      <c r="F684" s="482">
        <v>223.85</v>
      </c>
      <c r="G684" s="513">
        <v>210</v>
      </c>
      <c r="H684" s="485">
        <v>410</v>
      </c>
      <c r="I684" s="513">
        <v>410</v>
      </c>
      <c r="J684" s="513">
        <v>410</v>
      </c>
      <c r="K684" s="513">
        <v>410</v>
      </c>
    </row>
    <row r="685" spans="1:11" x14ac:dyDescent="0.2">
      <c r="A685" s="210"/>
      <c r="B685" s="210"/>
      <c r="C685" s="592">
        <v>633</v>
      </c>
      <c r="D685" s="593" t="s">
        <v>87</v>
      </c>
      <c r="E685" s="594">
        <f t="shared" ref="E685:K685" si="60">SUM(E686:E716)</f>
        <v>26832.209999999995</v>
      </c>
      <c r="F685" s="595">
        <f t="shared" si="60"/>
        <v>25075.53</v>
      </c>
      <c r="G685" s="596">
        <f t="shared" si="60"/>
        <v>18225</v>
      </c>
      <c r="H685" s="595">
        <f t="shared" si="60"/>
        <v>39805.089999999997</v>
      </c>
      <c r="I685" s="597">
        <f t="shared" si="60"/>
        <v>17275</v>
      </c>
      <c r="J685" s="597">
        <f t="shared" si="60"/>
        <v>17275</v>
      </c>
      <c r="K685" s="597">
        <f t="shared" si="60"/>
        <v>17275</v>
      </c>
    </row>
    <row r="686" spans="1:11" x14ac:dyDescent="0.2">
      <c r="A686" s="192">
        <v>111</v>
      </c>
      <c r="B686" s="192"/>
      <c r="C686" s="550">
        <v>633001</v>
      </c>
      <c r="D686" s="290" t="s">
        <v>135</v>
      </c>
      <c r="E686" s="482">
        <v>4969.5</v>
      </c>
      <c r="F686" s="482">
        <v>49.9</v>
      </c>
      <c r="G686" s="598">
        <v>3395</v>
      </c>
      <c r="H686" s="482">
        <v>4479.63</v>
      </c>
      <c r="I686" s="598">
        <v>4095</v>
      </c>
      <c r="J686" s="598">
        <v>4095</v>
      </c>
      <c r="K686" s="598">
        <v>4095</v>
      </c>
    </row>
    <row r="687" spans="1:11" x14ac:dyDescent="0.2">
      <c r="A687" s="201" t="s">
        <v>472</v>
      </c>
      <c r="B687" s="192"/>
      <c r="C687" s="550">
        <v>633001</v>
      </c>
      <c r="D687" s="290" t="s">
        <v>757</v>
      </c>
      <c r="E687" s="482"/>
      <c r="F687" s="482"/>
      <c r="G687" s="598"/>
      <c r="H687" s="482">
        <v>1000</v>
      </c>
      <c r="I687" s="598"/>
      <c r="J687" s="598"/>
      <c r="K687" s="598"/>
    </row>
    <row r="688" spans="1:11" x14ac:dyDescent="0.2">
      <c r="A688" s="201" t="s">
        <v>539</v>
      </c>
      <c r="B688" s="192"/>
      <c r="C688" s="550">
        <v>633001</v>
      </c>
      <c r="D688" s="290" t="s">
        <v>758</v>
      </c>
      <c r="E688" s="482"/>
      <c r="F688" s="482"/>
      <c r="G688" s="598"/>
      <c r="H688" s="587">
        <v>1961.91</v>
      </c>
      <c r="I688" s="598"/>
      <c r="J688" s="598"/>
      <c r="K688" s="598"/>
    </row>
    <row r="689" spans="1:12" x14ac:dyDescent="0.2">
      <c r="A689" s="201" t="s">
        <v>386</v>
      </c>
      <c r="B689" s="192"/>
      <c r="C689" s="550">
        <v>633001</v>
      </c>
      <c r="D689" s="290" t="s">
        <v>330</v>
      </c>
      <c r="E689" s="482"/>
      <c r="F689" s="482"/>
      <c r="G689" s="598"/>
      <c r="H689" s="482">
        <v>3500</v>
      </c>
      <c r="I689" s="598">
        <v>1000</v>
      </c>
      <c r="J689" s="598">
        <v>1000</v>
      </c>
      <c r="K689" s="598">
        <v>1000</v>
      </c>
    </row>
    <row r="690" spans="1:12" x14ac:dyDescent="0.2">
      <c r="A690" s="192">
        <v>111</v>
      </c>
      <c r="B690" s="192"/>
      <c r="C690" s="550">
        <v>633002</v>
      </c>
      <c r="D690" s="290" t="s">
        <v>54</v>
      </c>
      <c r="E690" s="482">
        <v>3256.24</v>
      </c>
      <c r="F690" s="482">
        <v>1067.95</v>
      </c>
      <c r="G690" s="598">
        <v>4041</v>
      </c>
      <c r="H690" s="482">
        <v>3501.71</v>
      </c>
      <c r="I690" s="598">
        <v>2500</v>
      </c>
      <c r="J690" s="598">
        <v>2500</v>
      </c>
      <c r="K690" s="598">
        <v>2500</v>
      </c>
    </row>
    <row r="691" spans="1:12" x14ac:dyDescent="0.2">
      <c r="A691" s="201" t="s">
        <v>539</v>
      </c>
      <c r="B691" s="192"/>
      <c r="C691" s="550">
        <v>633002</v>
      </c>
      <c r="D691" s="290" t="s">
        <v>759</v>
      </c>
      <c r="E691" s="482"/>
      <c r="F691" s="482"/>
      <c r="G691" s="598"/>
      <c r="H691" s="587">
        <v>3693.6</v>
      </c>
      <c r="I691" s="598"/>
      <c r="J691" s="598"/>
      <c r="K691" s="598"/>
    </row>
    <row r="692" spans="1:12" x14ac:dyDescent="0.2">
      <c r="A692" s="192">
        <v>111</v>
      </c>
      <c r="B692" s="192"/>
      <c r="C692" s="550">
        <v>633002</v>
      </c>
      <c r="D692" s="290" t="s">
        <v>529</v>
      </c>
      <c r="E692" s="482">
        <v>928</v>
      </c>
      <c r="F692" s="482"/>
      <c r="G692" s="192"/>
      <c r="H692" s="482"/>
      <c r="I692" s="192"/>
      <c r="J692" s="192"/>
      <c r="K692" s="192"/>
    </row>
    <row r="693" spans="1:12" x14ac:dyDescent="0.2">
      <c r="A693" s="192">
        <v>111</v>
      </c>
      <c r="B693" s="192"/>
      <c r="C693" s="550">
        <v>633003</v>
      </c>
      <c r="D693" s="290" t="s">
        <v>432</v>
      </c>
      <c r="E693" s="482"/>
      <c r="F693" s="482">
        <v>22.5</v>
      </c>
      <c r="G693" s="192">
        <v>24</v>
      </c>
      <c r="H693" s="482">
        <v>78</v>
      </c>
      <c r="I693" s="192">
        <v>100</v>
      </c>
      <c r="J693" s="192">
        <v>100</v>
      </c>
      <c r="K693" s="192">
        <v>100</v>
      </c>
      <c r="L693" s="486"/>
    </row>
    <row r="694" spans="1:12" x14ac:dyDescent="0.2">
      <c r="A694" s="192">
        <v>111</v>
      </c>
      <c r="B694" s="192"/>
      <c r="C694" s="550">
        <v>633004</v>
      </c>
      <c r="D694" s="290" t="s">
        <v>150</v>
      </c>
      <c r="E694" s="482"/>
      <c r="F694" s="482">
        <v>115.85</v>
      </c>
      <c r="G694" s="192">
        <v>43</v>
      </c>
      <c r="H694" s="482">
        <v>43</v>
      </c>
      <c r="I694" s="192"/>
      <c r="J694" s="192"/>
      <c r="K694" s="192"/>
      <c r="L694" s="486"/>
    </row>
    <row r="695" spans="1:12" s="542" customFormat="1" x14ac:dyDescent="0.2">
      <c r="A695" s="192">
        <v>111</v>
      </c>
      <c r="B695" s="192"/>
      <c r="C695" s="550">
        <v>633004</v>
      </c>
      <c r="D695" s="290" t="s">
        <v>660</v>
      </c>
      <c r="E695" s="482"/>
      <c r="F695" s="482">
        <v>950</v>
      </c>
      <c r="G695" s="192"/>
      <c r="H695" s="482"/>
      <c r="I695" s="192"/>
      <c r="J695" s="192"/>
      <c r="K695" s="192"/>
      <c r="L695" s="486"/>
    </row>
    <row r="696" spans="1:12" ht="12" customHeight="1" x14ac:dyDescent="0.2">
      <c r="A696" s="192">
        <v>111</v>
      </c>
      <c r="B696" s="192"/>
      <c r="C696" s="550">
        <v>633006</v>
      </c>
      <c r="D696" s="290" t="s">
        <v>55</v>
      </c>
      <c r="E696" s="482">
        <v>4348.57</v>
      </c>
      <c r="F696" s="482">
        <v>10804.41</v>
      </c>
      <c r="G696" s="192">
        <v>7829</v>
      </c>
      <c r="H696" s="482">
        <v>11948.75</v>
      </c>
      <c r="I696" s="192">
        <v>8000</v>
      </c>
      <c r="J696" s="192">
        <v>8000</v>
      </c>
      <c r="K696" s="192">
        <v>8000</v>
      </c>
      <c r="L696" s="486"/>
    </row>
    <row r="697" spans="1:12" s="538" customFormat="1" x14ac:dyDescent="0.2">
      <c r="A697" s="201" t="s">
        <v>386</v>
      </c>
      <c r="B697" s="192"/>
      <c r="C697" s="550">
        <v>633006</v>
      </c>
      <c r="D697" s="290" t="s">
        <v>318</v>
      </c>
      <c r="E697" s="482">
        <v>207.28</v>
      </c>
      <c r="F697" s="482"/>
      <c r="G697" s="192">
        <v>500</v>
      </c>
      <c r="H697" s="482">
        <v>500</v>
      </c>
      <c r="I697" s="192">
        <v>500</v>
      </c>
      <c r="J697" s="192">
        <v>500</v>
      </c>
      <c r="K697" s="192">
        <v>500</v>
      </c>
      <c r="L697" s="486"/>
    </row>
    <row r="698" spans="1:12" s="538" customFormat="1" x14ac:dyDescent="0.2">
      <c r="A698" s="201" t="s">
        <v>472</v>
      </c>
      <c r="B698" s="192"/>
      <c r="C698" s="550">
        <v>633006</v>
      </c>
      <c r="D698" s="290" t="s">
        <v>530</v>
      </c>
      <c r="E698" s="482">
        <v>1308</v>
      </c>
      <c r="F698" s="482"/>
      <c r="G698" s="192"/>
      <c r="H698" s="482">
        <v>915</v>
      </c>
      <c r="I698" s="192"/>
      <c r="J698" s="192"/>
      <c r="K698" s="192"/>
      <c r="L698" s="486"/>
    </row>
    <row r="699" spans="1:12" s="538" customFormat="1" x14ac:dyDescent="0.2">
      <c r="A699" s="201" t="s">
        <v>539</v>
      </c>
      <c r="B699" s="192"/>
      <c r="C699" s="550">
        <v>633006</v>
      </c>
      <c r="D699" s="290" t="s">
        <v>760</v>
      </c>
      <c r="E699" s="482"/>
      <c r="F699" s="482"/>
      <c r="G699" s="192"/>
      <c r="H699" s="587">
        <v>222.89</v>
      </c>
      <c r="I699" s="192"/>
      <c r="J699" s="192"/>
      <c r="K699" s="192"/>
      <c r="L699" s="486"/>
    </row>
    <row r="700" spans="1:12" x14ac:dyDescent="0.2">
      <c r="A700" s="192">
        <v>111</v>
      </c>
      <c r="B700" s="192"/>
      <c r="C700" s="550">
        <v>633009</v>
      </c>
      <c r="D700" s="290" t="s">
        <v>187</v>
      </c>
      <c r="E700" s="482">
        <v>1438.58</v>
      </c>
      <c r="F700" s="482">
        <v>1029.0899999999999</v>
      </c>
      <c r="G700" s="192">
        <v>1274</v>
      </c>
      <c r="H700" s="482">
        <v>1274</v>
      </c>
      <c r="I700" s="192">
        <v>500</v>
      </c>
      <c r="J700" s="192">
        <v>500</v>
      </c>
      <c r="K700" s="192">
        <v>500</v>
      </c>
      <c r="L700" s="486"/>
    </row>
    <row r="701" spans="1:12" x14ac:dyDescent="0.2">
      <c r="A701" s="192">
        <v>111</v>
      </c>
      <c r="B701" s="192"/>
      <c r="C701" s="550">
        <v>633009</v>
      </c>
      <c r="D701" s="290" t="s">
        <v>531</v>
      </c>
      <c r="E701" s="482">
        <v>1134.8</v>
      </c>
      <c r="F701" s="482">
        <v>1929.58</v>
      </c>
      <c r="G701" s="192"/>
      <c r="H701" s="482">
        <v>1337.6</v>
      </c>
      <c r="I701" s="192"/>
      <c r="J701" s="192"/>
      <c r="K701" s="192"/>
      <c r="L701" s="486"/>
    </row>
    <row r="702" spans="1:12" x14ac:dyDescent="0.2">
      <c r="A702" s="192">
        <v>111</v>
      </c>
      <c r="B702" s="192"/>
      <c r="C702" s="550">
        <v>633009</v>
      </c>
      <c r="D702" s="290" t="s">
        <v>661</v>
      </c>
      <c r="E702" s="482"/>
      <c r="F702" s="482">
        <v>3710</v>
      </c>
      <c r="G702" s="192"/>
      <c r="H702" s="482"/>
      <c r="I702" s="192"/>
      <c r="J702" s="192"/>
      <c r="K702" s="192"/>
      <c r="L702" s="486"/>
    </row>
    <row r="703" spans="1:12" x14ac:dyDescent="0.2">
      <c r="A703" s="192">
        <v>111</v>
      </c>
      <c r="B703" s="192"/>
      <c r="C703" s="550">
        <v>633009</v>
      </c>
      <c r="D703" s="290" t="s">
        <v>772</v>
      </c>
      <c r="E703" s="482"/>
      <c r="F703" s="482"/>
      <c r="G703" s="192"/>
      <c r="H703" s="482">
        <v>200</v>
      </c>
      <c r="I703" s="192"/>
      <c r="J703" s="192"/>
      <c r="K703" s="192"/>
      <c r="L703" s="486"/>
    </row>
    <row r="704" spans="1:12" x14ac:dyDescent="0.2">
      <c r="A704" s="192">
        <v>111</v>
      </c>
      <c r="B704" s="192"/>
      <c r="C704" s="550">
        <v>633009</v>
      </c>
      <c r="D704" s="290" t="s">
        <v>503</v>
      </c>
      <c r="E704" s="482"/>
      <c r="F704" s="482"/>
      <c r="G704" s="192"/>
      <c r="H704" s="482">
        <v>5072</v>
      </c>
      <c r="I704" s="192"/>
      <c r="J704" s="192"/>
      <c r="K704" s="192"/>
      <c r="L704" s="486"/>
    </row>
    <row r="705" spans="1:12" x14ac:dyDescent="0.2">
      <c r="A705" s="201" t="s">
        <v>539</v>
      </c>
      <c r="B705" s="192"/>
      <c r="C705" s="550">
        <v>633009</v>
      </c>
      <c r="D705" s="290" t="s">
        <v>773</v>
      </c>
      <c r="E705" s="482"/>
      <c r="F705" s="482"/>
      <c r="G705" s="192"/>
      <c r="H705" s="587">
        <v>1</v>
      </c>
      <c r="I705" s="192"/>
      <c r="J705" s="192"/>
      <c r="K705" s="192"/>
      <c r="L705" s="486"/>
    </row>
    <row r="706" spans="1:12" x14ac:dyDescent="0.2">
      <c r="A706" s="192">
        <v>111</v>
      </c>
      <c r="B706" s="192"/>
      <c r="C706" s="550">
        <v>633009</v>
      </c>
      <c r="D706" s="290" t="s">
        <v>532</v>
      </c>
      <c r="E706" s="482">
        <v>1307.97</v>
      </c>
      <c r="F706" s="482"/>
      <c r="G706" s="192"/>
      <c r="H706" s="482"/>
      <c r="I706" s="192"/>
      <c r="J706" s="192"/>
      <c r="K706" s="192"/>
      <c r="L706" s="486"/>
    </row>
    <row r="707" spans="1:12" x14ac:dyDescent="0.2">
      <c r="A707" s="192">
        <v>111</v>
      </c>
      <c r="B707" s="192"/>
      <c r="C707" s="550">
        <v>633009</v>
      </c>
      <c r="D707" s="290" t="s">
        <v>354</v>
      </c>
      <c r="E707" s="482">
        <v>3353.84</v>
      </c>
      <c r="F707" s="482"/>
      <c r="G707" s="192"/>
      <c r="H707" s="482"/>
      <c r="I707" s="192"/>
      <c r="J707" s="192"/>
      <c r="K707" s="192"/>
      <c r="L707" s="486"/>
    </row>
    <row r="708" spans="1:12" x14ac:dyDescent="0.2">
      <c r="A708" s="201" t="s">
        <v>386</v>
      </c>
      <c r="B708" s="192"/>
      <c r="C708" s="550">
        <v>633009</v>
      </c>
      <c r="D708" s="290" t="s">
        <v>466</v>
      </c>
      <c r="E708" s="482">
        <v>366.76</v>
      </c>
      <c r="F708" s="482"/>
      <c r="G708" s="192">
        <v>500</v>
      </c>
      <c r="H708" s="482"/>
      <c r="I708" s="192">
        <v>500</v>
      </c>
      <c r="J708" s="192">
        <v>500</v>
      </c>
      <c r="K708" s="192">
        <v>500</v>
      </c>
      <c r="L708" s="486"/>
    </row>
    <row r="709" spans="1:12" x14ac:dyDescent="0.2">
      <c r="A709" s="201" t="s">
        <v>470</v>
      </c>
      <c r="B709" s="192"/>
      <c r="C709" s="550">
        <v>633009</v>
      </c>
      <c r="D709" s="290" t="s">
        <v>501</v>
      </c>
      <c r="E709" s="482">
        <v>3253</v>
      </c>
      <c r="F709" s="482"/>
      <c r="G709" s="192"/>
      <c r="H709" s="482"/>
      <c r="I709" s="192"/>
      <c r="J709" s="192"/>
      <c r="K709" s="192"/>
      <c r="L709" s="486"/>
    </row>
    <row r="710" spans="1:12" x14ac:dyDescent="0.2">
      <c r="A710" s="201">
        <v>41</v>
      </c>
      <c r="B710" s="192"/>
      <c r="C710" s="550">
        <v>633009</v>
      </c>
      <c r="D710" s="290" t="s">
        <v>501</v>
      </c>
      <c r="E710" s="482"/>
      <c r="F710" s="482">
        <v>4942</v>
      </c>
      <c r="G710" s="192"/>
      <c r="H710" s="482"/>
      <c r="I710" s="192"/>
      <c r="J710" s="192"/>
      <c r="K710" s="192"/>
      <c r="L710" s="486"/>
    </row>
    <row r="711" spans="1:12" x14ac:dyDescent="0.2">
      <c r="A711" s="488" t="s">
        <v>471</v>
      </c>
      <c r="B711" s="204"/>
      <c r="C711" s="271">
        <v>633009</v>
      </c>
      <c r="D711" s="272" t="s">
        <v>502</v>
      </c>
      <c r="E711" s="455">
        <v>325</v>
      </c>
      <c r="F711" s="455"/>
      <c r="G711" s="204"/>
      <c r="H711" s="455"/>
      <c r="I711" s="204"/>
      <c r="J711" s="204"/>
      <c r="K711" s="204"/>
      <c r="L711" s="486"/>
    </row>
    <row r="712" spans="1:12" x14ac:dyDescent="0.2">
      <c r="A712" s="488" t="s">
        <v>472</v>
      </c>
      <c r="B712" s="204"/>
      <c r="C712" s="271">
        <v>633009</v>
      </c>
      <c r="D712" s="272" t="s">
        <v>500</v>
      </c>
      <c r="E712" s="455">
        <v>200</v>
      </c>
      <c r="F712" s="455"/>
      <c r="G712" s="204"/>
      <c r="H712" s="455"/>
      <c r="I712" s="204"/>
      <c r="J712" s="204"/>
      <c r="K712" s="204"/>
      <c r="L712" s="486"/>
    </row>
    <row r="713" spans="1:12" x14ac:dyDescent="0.2">
      <c r="A713" s="488">
        <v>111</v>
      </c>
      <c r="B713" s="204"/>
      <c r="C713" s="271">
        <v>633010</v>
      </c>
      <c r="D713" s="272" t="s">
        <v>587</v>
      </c>
      <c r="E713" s="455"/>
      <c r="F713" s="455">
        <v>29.6</v>
      </c>
      <c r="G713" s="204">
        <v>30</v>
      </c>
      <c r="H713" s="455">
        <v>30</v>
      </c>
      <c r="I713" s="204">
        <v>30</v>
      </c>
      <c r="J713" s="204">
        <v>30</v>
      </c>
      <c r="K713" s="204">
        <v>30</v>
      </c>
      <c r="L713" s="486"/>
    </row>
    <row r="714" spans="1:12" x14ac:dyDescent="0.2">
      <c r="A714" s="204">
        <v>111</v>
      </c>
      <c r="B714" s="204"/>
      <c r="C714" s="271">
        <v>633013</v>
      </c>
      <c r="D714" s="272" t="s">
        <v>393</v>
      </c>
      <c r="E714" s="455">
        <v>372.13</v>
      </c>
      <c r="F714" s="455">
        <v>403.56</v>
      </c>
      <c r="G714" s="456">
        <v>543</v>
      </c>
      <c r="H714" s="455"/>
      <c r="I714" s="456"/>
      <c r="J714" s="456"/>
      <c r="K714" s="456"/>
      <c r="L714" s="486"/>
    </row>
    <row r="715" spans="1:12" x14ac:dyDescent="0.2">
      <c r="A715" s="204">
        <v>111</v>
      </c>
      <c r="B715" s="204"/>
      <c r="C715" s="271">
        <v>633015</v>
      </c>
      <c r="D715" s="272" t="s">
        <v>138</v>
      </c>
      <c r="E715" s="455">
        <v>20.94</v>
      </c>
      <c r="F715" s="455">
        <v>21.09</v>
      </c>
      <c r="G715" s="456">
        <v>46</v>
      </c>
      <c r="H715" s="455">
        <v>46</v>
      </c>
      <c r="I715" s="456">
        <v>50</v>
      </c>
      <c r="J715" s="456">
        <v>50</v>
      </c>
      <c r="K715" s="456">
        <v>50</v>
      </c>
      <c r="L715" s="486"/>
    </row>
    <row r="716" spans="1:12" x14ac:dyDescent="0.2">
      <c r="A716" s="192">
        <v>111</v>
      </c>
      <c r="B716" s="192"/>
      <c r="C716" s="271">
        <v>633016</v>
      </c>
      <c r="D716" s="272" t="s">
        <v>172</v>
      </c>
      <c r="E716" s="455">
        <v>41.6</v>
      </c>
      <c r="F716" s="455"/>
      <c r="G716" s="456"/>
      <c r="H716" s="455"/>
      <c r="I716" s="456"/>
      <c r="J716" s="456"/>
      <c r="K716" s="456"/>
    </row>
    <row r="717" spans="1:12" x14ac:dyDescent="0.2">
      <c r="A717" s="210"/>
      <c r="B717" s="210"/>
      <c r="C717" s="253">
        <v>635</v>
      </c>
      <c r="D717" s="296" t="s">
        <v>94</v>
      </c>
      <c r="E717" s="197">
        <f t="shared" ref="E717:K717" si="61">SUM(E718:E728)</f>
        <v>5081.2</v>
      </c>
      <c r="F717" s="394">
        <f t="shared" si="61"/>
        <v>14374.93</v>
      </c>
      <c r="G717" s="198">
        <f t="shared" si="61"/>
        <v>3772</v>
      </c>
      <c r="H717" s="394">
        <f t="shared" si="61"/>
        <v>14969.720000000001</v>
      </c>
      <c r="I717" s="500">
        <f t="shared" si="61"/>
        <v>4900</v>
      </c>
      <c r="J717" s="500">
        <f t="shared" si="61"/>
        <v>4900</v>
      </c>
      <c r="K717" s="500">
        <f t="shared" si="61"/>
        <v>4900</v>
      </c>
    </row>
    <row r="718" spans="1:12" x14ac:dyDescent="0.2">
      <c r="A718" s="192">
        <v>111</v>
      </c>
      <c r="B718" s="192"/>
      <c r="C718" s="271">
        <v>635002</v>
      </c>
      <c r="D718" s="272" t="s">
        <v>140</v>
      </c>
      <c r="E718" s="455"/>
      <c r="F718" s="455">
        <v>894.9</v>
      </c>
      <c r="G718" s="492"/>
      <c r="H718" s="455">
        <v>637.70000000000005</v>
      </c>
      <c r="I718" s="492">
        <v>700</v>
      </c>
      <c r="J718" s="492">
        <v>700</v>
      </c>
      <c r="K718" s="492">
        <v>700</v>
      </c>
    </row>
    <row r="719" spans="1:12" x14ac:dyDescent="0.2">
      <c r="A719" s="201" t="s">
        <v>472</v>
      </c>
      <c r="B719" s="192"/>
      <c r="C719" s="271">
        <v>635002</v>
      </c>
      <c r="D719" s="272" t="s">
        <v>761</v>
      </c>
      <c r="E719" s="455"/>
      <c r="F719" s="455"/>
      <c r="G719" s="492"/>
      <c r="H719" s="455">
        <v>842</v>
      </c>
      <c r="I719" s="492"/>
      <c r="J719" s="492"/>
      <c r="K719" s="492"/>
    </row>
    <row r="720" spans="1:12" x14ac:dyDescent="0.2">
      <c r="A720" s="201" t="s">
        <v>539</v>
      </c>
      <c r="B720" s="192"/>
      <c r="C720" s="271">
        <v>635002</v>
      </c>
      <c r="D720" s="272" t="s">
        <v>762</v>
      </c>
      <c r="E720" s="455"/>
      <c r="F720" s="455"/>
      <c r="G720" s="492"/>
      <c r="H720" s="591">
        <v>460.1</v>
      </c>
      <c r="I720" s="492"/>
      <c r="J720" s="492"/>
      <c r="K720" s="492"/>
    </row>
    <row r="721" spans="1:16" x14ac:dyDescent="0.2">
      <c r="A721" s="201" t="s">
        <v>763</v>
      </c>
      <c r="B721" s="192"/>
      <c r="C721" s="271">
        <v>635002</v>
      </c>
      <c r="D721" s="272" t="s">
        <v>764</v>
      </c>
      <c r="E721" s="455"/>
      <c r="F721" s="455"/>
      <c r="G721" s="492"/>
      <c r="H721" s="455">
        <v>177</v>
      </c>
      <c r="I721" s="492"/>
      <c r="J721" s="492"/>
      <c r="K721" s="492"/>
    </row>
    <row r="722" spans="1:16" x14ac:dyDescent="0.2">
      <c r="A722" s="192">
        <v>111</v>
      </c>
      <c r="B722" s="192"/>
      <c r="C722" s="271">
        <v>635001</v>
      </c>
      <c r="D722" s="272" t="s">
        <v>437</v>
      </c>
      <c r="E722" s="455"/>
      <c r="F722" s="455">
        <v>246.53</v>
      </c>
      <c r="G722" s="492">
        <v>802</v>
      </c>
      <c r="H722" s="455">
        <v>202</v>
      </c>
      <c r="I722" s="492">
        <v>200</v>
      </c>
      <c r="J722" s="492">
        <v>200</v>
      </c>
      <c r="K722" s="492">
        <v>200</v>
      </c>
    </row>
    <row r="723" spans="1:16" x14ac:dyDescent="0.2">
      <c r="A723" s="192">
        <v>111</v>
      </c>
      <c r="B723" s="192"/>
      <c r="C723" s="277">
        <v>635003</v>
      </c>
      <c r="D723" s="250" t="s">
        <v>272</v>
      </c>
      <c r="E723" s="396"/>
      <c r="F723" s="396"/>
      <c r="G723" s="492">
        <v>247</v>
      </c>
      <c r="H723" s="396"/>
      <c r="I723" s="492"/>
      <c r="J723" s="492"/>
      <c r="K723" s="492"/>
      <c r="P723" s="486"/>
    </row>
    <row r="724" spans="1:16" x14ac:dyDescent="0.2">
      <c r="A724" s="192">
        <v>111</v>
      </c>
      <c r="B724" s="192"/>
      <c r="C724" s="271">
        <v>635004</v>
      </c>
      <c r="D724" s="272" t="s">
        <v>319</v>
      </c>
      <c r="E724" s="455">
        <v>776.4</v>
      </c>
      <c r="F724" s="455">
        <v>429.6</v>
      </c>
      <c r="G724" s="492">
        <v>725</v>
      </c>
      <c r="H724" s="455">
        <v>1614.25</v>
      </c>
      <c r="I724" s="492">
        <v>800</v>
      </c>
      <c r="J724" s="492">
        <v>800</v>
      </c>
      <c r="K724" s="492">
        <v>800</v>
      </c>
    </row>
    <row r="725" spans="1:16" x14ac:dyDescent="0.2">
      <c r="A725" s="201" t="s">
        <v>472</v>
      </c>
      <c r="B725" s="192"/>
      <c r="C725" s="277">
        <v>635006</v>
      </c>
      <c r="D725" s="490" t="s">
        <v>662</v>
      </c>
      <c r="E725" s="555"/>
      <c r="F725" s="555">
        <v>4360</v>
      </c>
      <c r="G725" s="513"/>
      <c r="H725" s="485"/>
      <c r="I725" s="513"/>
      <c r="J725" s="513"/>
      <c r="K725" s="513"/>
    </row>
    <row r="726" spans="1:16" x14ac:dyDescent="0.2">
      <c r="A726" s="192">
        <v>111</v>
      </c>
      <c r="B726" s="192"/>
      <c r="C726" s="277">
        <v>635006</v>
      </c>
      <c r="D726" s="490" t="s">
        <v>361</v>
      </c>
      <c r="E726" s="556">
        <v>3815.8</v>
      </c>
      <c r="F726" s="556">
        <v>5936.9</v>
      </c>
      <c r="G726" s="485">
        <v>1017</v>
      </c>
      <c r="H726" s="485">
        <v>9485.06</v>
      </c>
      <c r="I726" s="485">
        <v>1200</v>
      </c>
      <c r="J726" s="485">
        <v>1200</v>
      </c>
      <c r="K726" s="485">
        <v>1200</v>
      </c>
    </row>
    <row r="727" spans="1:16" x14ac:dyDescent="0.2">
      <c r="A727" s="201" t="s">
        <v>386</v>
      </c>
      <c r="B727" s="192"/>
      <c r="C727" s="277">
        <v>635006</v>
      </c>
      <c r="D727" s="250" t="s">
        <v>320</v>
      </c>
      <c r="E727" s="485"/>
      <c r="F727" s="485">
        <v>1910</v>
      </c>
      <c r="G727" s="513">
        <v>300</v>
      </c>
      <c r="H727" s="485"/>
      <c r="I727" s="513">
        <v>1000</v>
      </c>
      <c r="J727" s="513">
        <v>1000</v>
      </c>
      <c r="K727" s="513">
        <v>1000</v>
      </c>
    </row>
    <row r="728" spans="1:16" x14ac:dyDescent="0.2">
      <c r="A728" s="192">
        <v>111</v>
      </c>
      <c r="B728" s="192"/>
      <c r="C728" s="277">
        <v>635009</v>
      </c>
      <c r="D728" s="250" t="s">
        <v>141</v>
      </c>
      <c r="E728" s="485">
        <v>489</v>
      </c>
      <c r="F728" s="485">
        <v>597</v>
      </c>
      <c r="G728" s="513">
        <v>681</v>
      </c>
      <c r="H728" s="485">
        <v>1551.61</v>
      </c>
      <c r="I728" s="513">
        <v>1000</v>
      </c>
      <c r="J728" s="513">
        <v>1000</v>
      </c>
      <c r="K728" s="513">
        <v>1000</v>
      </c>
    </row>
    <row r="729" spans="1:16" x14ac:dyDescent="0.2">
      <c r="A729" s="210"/>
      <c r="B729" s="210"/>
      <c r="C729" s="253">
        <v>637</v>
      </c>
      <c r="D729" s="260" t="s">
        <v>69</v>
      </c>
      <c r="E729" s="197">
        <f t="shared" ref="E729:K729" si="62">SUM(E730:E743)</f>
        <v>17896.830000000002</v>
      </c>
      <c r="F729" s="394">
        <f t="shared" si="62"/>
        <v>28918.959999999999</v>
      </c>
      <c r="G729" s="198">
        <f t="shared" si="62"/>
        <v>20019</v>
      </c>
      <c r="H729" s="394">
        <f t="shared" si="62"/>
        <v>29817.850000000002</v>
      </c>
      <c r="I729" s="500">
        <f t="shared" si="62"/>
        <v>20550</v>
      </c>
      <c r="J729" s="500">
        <f t="shared" si="62"/>
        <v>20550</v>
      </c>
      <c r="K729" s="500">
        <f t="shared" si="62"/>
        <v>20550</v>
      </c>
    </row>
    <row r="730" spans="1:16" x14ac:dyDescent="0.2">
      <c r="A730" s="192">
        <v>111</v>
      </c>
      <c r="B730" s="192"/>
      <c r="C730" s="277">
        <v>637001</v>
      </c>
      <c r="D730" s="250" t="s">
        <v>142</v>
      </c>
      <c r="E730" s="396">
        <v>845.4</v>
      </c>
      <c r="F730" s="396">
        <v>486.6</v>
      </c>
      <c r="G730" s="492">
        <v>747</v>
      </c>
      <c r="H730" s="396">
        <v>2374.4</v>
      </c>
      <c r="I730" s="492">
        <v>1400</v>
      </c>
      <c r="J730" s="492">
        <v>1400</v>
      </c>
      <c r="K730" s="492">
        <v>1400</v>
      </c>
    </row>
    <row r="731" spans="1:16" x14ac:dyDescent="0.2">
      <c r="A731" s="201" t="s">
        <v>472</v>
      </c>
      <c r="B731" s="192"/>
      <c r="C731" s="277">
        <v>637001</v>
      </c>
      <c r="D731" s="250" t="s">
        <v>765</v>
      </c>
      <c r="E731" s="396"/>
      <c r="F731" s="396"/>
      <c r="G731" s="492"/>
      <c r="H731" s="396">
        <v>1304</v>
      </c>
      <c r="I731" s="492"/>
      <c r="J731" s="492"/>
      <c r="K731" s="492"/>
    </row>
    <row r="732" spans="1:16" x14ac:dyDescent="0.2">
      <c r="A732" s="192">
        <v>111</v>
      </c>
      <c r="B732" s="192"/>
      <c r="C732" s="277">
        <v>637004</v>
      </c>
      <c r="D732" s="250" t="s">
        <v>63</v>
      </c>
      <c r="E732" s="396">
        <v>3609.64</v>
      </c>
      <c r="F732" s="396">
        <v>6503.15</v>
      </c>
      <c r="G732" s="492">
        <v>5103</v>
      </c>
      <c r="H732" s="396">
        <v>4945</v>
      </c>
      <c r="I732" s="492">
        <v>5500</v>
      </c>
      <c r="J732" s="492">
        <v>5500</v>
      </c>
      <c r="K732" s="492">
        <v>5500</v>
      </c>
    </row>
    <row r="733" spans="1:16" x14ac:dyDescent="0.2">
      <c r="A733" s="201" t="s">
        <v>386</v>
      </c>
      <c r="B733" s="192"/>
      <c r="C733" s="277">
        <v>637004</v>
      </c>
      <c r="D733" s="250" t="s">
        <v>321</v>
      </c>
      <c r="E733" s="485"/>
      <c r="F733" s="485"/>
      <c r="G733" s="513">
        <v>200</v>
      </c>
      <c r="H733" s="485"/>
      <c r="I733" s="513"/>
      <c r="J733" s="513"/>
      <c r="K733" s="513"/>
    </row>
    <row r="734" spans="1:16" x14ac:dyDescent="0.2">
      <c r="A734" s="201">
        <v>111</v>
      </c>
      <c r="B734" s="192"/>
      <c r="C734" s="277">
        <v>637004</v>
      </c>
      <c r="D734" s="250" t="s">
        <v>394</v>
      </c>
      <c r="E734" s="485"/>
      <c r="F734" s="485"/>
      <c r="G734" s="513"/>
      <c r="H734" s="485">
        <v>375</v>
      </c>
      <c r="I734" s="513"/>
      <c r="J734" s="513"/>
      <c r="K734" s="513"/>
    </row>
    <row r="735" spans="1:16" x14ac:dyDescent="0.2">
      <c r="A735" s="192">
        <v>111</v>
      </c>
      <c r="B735" s="192"/>
      <c r="C735" s="277">
        <v>637007</v>
      </c>
      <c r="D735" s="250" t="s">
        <v>355</v>
      </c>
      <c r="E735" s="485"/>
      <c r="F735" s="485">
        <v>6250</v>
      </c>
      <c r="G735" s="513"/>
      <c r="H735" s="485">
        <v>4950</v>
      </c>
      <c r="I735" s="513"/>
      <c r="J735" s="513"/>
      <c r="K735" s="513"/>
    </row>
    <row r="736" spans="1:16" x14ac:dyDescent="0.2">
      <c r="A736" s="192">
        <v>111</v>
      </c>
      <c r="B736" s="192"/>
      <c r="C736" s="277">
        <v>637012</v>
      </c>
      <c r="D736" s="250" t="s">
        <v>298</v>
      </c>
      <c r="E736" s="485">
        <v>244.6</v>
      </c>
      <c r="F736" s="485">
        <v>226.6</v>
      </c>
      <c r="G736" s="513">
        <v>288</v>
      </c>
      <c r="H736" s="485">
        <v>137</v>
      </c>
      <c r="I736" s="513">
        <v>50</v>
      </c>
      <c r="J736" s="513">
        <v>50</v>
      </c>
      <c r="K736" s="513">
        <v>50</v>
      </c>
    </row>
    <row r="737" spans="1:11" x14ac:dyDescent="0.2">
      <c r="A737" s="192">
        <v>111</v>
      </c>
      <c r="B737" s="192"/>
      <c r="C737" s="277">
        <v>637014</v>
      </c>
      <c r="D737" s="250" t="s">
        <v>143</v>
      </c>
      <c r="E737" s="485">
        <v>4755.63</v>
      </c>
      <c r="F737" s="485">
        <v>5643.23</v>
      </c>
      <c r="G737" s="513">
        <v>5381</v>
      </c>
      <c r="H737" s="485">
        <v>5381</v>
      </c>
      <c r="I737" s="513">
        <v>5400</v>
      </c>
      <c r="J737" s="513">
        <v>5400</v>
      </c>
      <c r="K737" s="513">
        <v>5400</v>
      </c>
    </row>
    <row r="738" spans="1:11" x14ac:dyDescent="0.2">
      <c r="A738" s="192">
        <v>111</v>
      </c>
      <c r="B738" s="192"/>
      <c r="C738" s="277">
        <v>637015</v>
      </c>
      <c r="D738" s="250" t="s">
        <v>194</v>
      </c>
      <c r="E738" s="485">
        <v>457.67</v>
      </c>
      <c r="F738" s="485">
        <v>595.09</v>
      </c>
      <c r="G738" s="513">
        <v>449</v>
      </c>
      <c r="H738" s="485">
        <v>484.45</v>
      </c>
      <c r="I738" s="513">
        <v>500</v>
      </c>
      <c r="J738" s="513">
        <v>500</v>
      </c>
      <c r="K738" s="513">
        <v>500</v>
      </c>
    </row>
    <row r="739" spans="1:11" x14ac:dyDescent="0.2">
      <c r="A739" s="192">
        <v>111</v>
      </c>
      <c r="B739" s="192"/>
      <c r="C739" s="277">
        <v>637016</v>
      </c>
      <c r="D739" s="250" t="s">
        <v>144</v>
      </c>
      <c r="E739" s="485">
        <v>3522.09</v>
      </c>
      <c r="F739" s="485">
        <v>4130.55</v>
      </c>
      <c r="G739" s="513">
        <v>3299</v>
      </c>
      <c r="H739" s="485">
        <v>3699</v>
      </c>
      <c r="I739" s="513">
        <v>3700</v>
      </c>
      <c r="J739" s="513">
        <v>3700</v>
      </c>
      <c r="K739" s="513">
        <v>3700</v>
      </c>
    </row>
    <row r="740" spans="1:11" x14ac:dyDescent="0.2">
      <c r="A740" s="192">
        <v>111</v>
      </c>
      <c r="B740" s="192"/>
      <c r="C740" s="277">
        <v>637017</v>
      </c>
      <c r="D740" s="250" t="s">
        <v>406</v>
      </c>
      <c r="E740" s="485">
        <v>27.58</v>
      </c>
      <c r="F740" s="485"/>
      <c r="G740" s="513"/>
      <c r="H740" s="485"/>
      <c r="I740" s="513"/>
      <c r="J740" s="513"/>
      <c r="K740" s="513"/>
    </row>
    <row r="741" spans="1:11" x14ac:dyDescent="0.2">
      <c r="A741" s="192">
        <v>111</v>
      </c>
      <c r="B741" s="192"/>
      <c r="C741" s="277">
        <v>637027</v>
      </c>
      <c r="D741" s="250" t="s">
        <v>67</v>
      </c>
      <c r="E741" s="485">
        <v>3868.34</v>
      </c>
      <c r="F741" s="485">
        <v>4632.9399999999996</v>
      </c>
      <c r="G741" s="513">
        <v>4510</v>
      </c>
      <c r="H741" s="485">
        <v>5510</v>
      </c>
      <c r="I741" s="513">
        <v>4000</v>
      </c>
      <c r="J741" s="513">
        <v>4000</v>
      </c>
      <c r="K741" s="513">
        <v>4000</v>
      </c>
    </row>
    <row r="742" spans="1:11" x14ac:dyDescent="0.2">
      <c r="A742" s="192">
        <v>111</v>
      </c>
      <c r="B742" s="192"/>
      <c r="C742" s="277">
        <v>637027</v>
      </c>
      <c r="D742" s="250" t="s">
        <v>467</v>
      </c>
      <c r="E742" s="485">
        <v>530</v>
      </c>
      <c r="F742" s="485">
        <v>403.2</v>
      </c>
      <c r="G742" s="513"/>
      <c r="H742" s="485">
        <v>658</v>
      </c>
      <c r="I742" s="513"/>
      <c r="J742" s="513"/>
      <c r="K742" s="513"/>
    </row>
    <row r="743" spans="1:11" x14ac:dyDescent="0.2">
      <c r="A743" s="192">
        <v>111</v>
      </c>
      <c r="B743" s="192"/>
      <c r="C743" s="277">
        <v>637035</v>
      </c>
      <c r="D743" s="250" t="s">
        <v>430</v>
      </c>
      <c r="E743" s="485">
        <v>35.880000000000003</v>
      </c>
      <c r="F743" s="485">
        <v>47.6</v>
      </c>
      <c r="G743" s="513">
        <v>42</v>
      </c>
      <c r="H743" s="485"/>
      <c r="I743" s="513"/>
      <c r="J743" s="513"/>
      <c r="K743" s="513"/>
    </row>
    <row r="744" spans="1:11" x14ac:dyDescent="0.2">
      <c r="A744" s="210"/>
      <c r="B744" s="210"/>
      <c r="C744" s="253">
        <v>642</v>
      </c>
      <c r="D744" s="260" t="s">
        <v>145</v>
      </c>
      <c r="E744" s="197">
        <f>SUM(E746:E757)</f>
        <v>10764.26</v>
      </c>
      <c r="F744" s="394">
        <f>SUM(F746:F757)</f>
        <v>13782.380000000001</v>
      </c>
      <c r="G744" s="394">
        <f>SUM(G746:G757)</f>
        <v>3851</v>
      </c>
      <c r="H744" s="394">
        <f>SUM(H745:H757)</f>
        <v>13131.01</v>
      </c>
      <c r="I744" s="500">
        <f>SUM(I745:I757)</f>
        <v>6332</v>
      </c>
      <c r="J744" s="500">
        <f>SUM(J746:J757)</f>
        <v>4700</v>
      </c>
      <c r="K744" s="500">
        <f>SUM(K746:K757)</f>
        <v>4700</v>
      </c>
    </row>
    <row r="745" spans="1:11" x14ac:dyDescent="0.2">
      <c r="A745" s="213">
        <v>111</v>
      </c>
      <c r="B745" s="213"/>
      <c r="C745" s="291">
        <v>642006</v>
      </c>
      <c r="D745" s="272" t="s">
        <v>766</v>
      </c>
      <c r="E745" s="568"/>
      <c r="F745" s="461"/>
      <c r="G745" s="461"/>
      <c r="H745" s="461">
        <v>30</v>
      </c>
      <c r="I745" s="570"/>
      <c r="J745" s="570"/>
      <c r="K745" s="570"/>
    </row>
    <row r="746" spans="1:11" x14ac:dyDescent="0.2">
      <c r="A746" s="192">
        <v>111</v>
      </c>
      <c r="B746" s="192"/>
      <c r="C746" s="277">
        <v>642013</v>
      </c>
      <c r="D746" s="250" t="s">
        <v>273</v>
      </c>
      <c r="E746" s="485"/>
      <c r="F746" s="485">
        <v>1584</v>
      </c>
      <c r="G746" s="192"/>
      <c r="H746" s="485"/>
      <c r="I746" s="513">
        <v>1632</v>
      </c>
      <c r="J746" s="513"/>
      <c r="K746" s="512"/>
    </row>
    <row r="747" spans="1:11" x14ac:dyDescent="0.2">
      <c r="A747" s="192">
        <v>111</v>
      </c>
      <c r="B747" s="192"/>
      <c r="C747" s="277">
        <v>642014</v>
      </c>
      <c r="D747" s="250" t="s">
        <v>499</v>
      </c>
      <c r="E747" s="396">
        <v>790.96</v>
      </c>
      <c r="F747" s="396">
        <v>1218.25</v>
      </c>
      <c r="G747" s="492">
        <v>1216</v>
      </c>
      <c r="H747" s="396">
        <v>1566</v>
      </c>
      <c r="I747" s="492">
        <v>2100</v>
      </c>
      <c r="J747" s="492">
        <v>2100</v>
      </c>
      <c r="K747" s="492">
        <v>2100</v>
      </c>
    </row>
    <row r="748" spans="1:11" x14ac:dyDescent="0.2">
      <c r="A748" s="192">
        <v>111</v>
      </c>
      <c r="B748" s="192"/>
      <c r="C748" s="277">
        <v>642014</v>
      </c>
      <c r="D748" s="250" t="s">
        <v>274</v>
      </c>
      <c r="E748" s="396">
        <v>6479.68</v>
      </c>
      <c r="F748" s="396">
        <v>7464.47</v>
      </c>
      <c r="G748" s="492"/>
      <c r="H748" s="396">
        <v>7317</v>
      </c>
      <c r="I748" s="492"/>
      <c r="J748" s="492"/>
      <c r="K748" s="492"/>
    </row>
    <row r="749" spans="1:11" x14ac:dyDescent="0.2">
      <c r="A749" s="201" t="s">
        <v>767</v>
      </c>
      <c r="B749" s="192"/>
      <c r="C749" s="277">
        <v>642014</v>
      </c>
      <c r="D749" s="250" t="s">
        <v>274</v>
      </c>
      <c r="E749" s="483">
        <v>1216.47</v>
      </c>
      <c r="F749" s="483">
        <v>718.32</v>
      </c>
      <c r="G749" s="492"/>
      <c r="H749" s="591">
        <v>761.53</v>
      </c>
      <c r="I749" s="492"/>
      <c r="J749" s="492"/>
      <c r="K749" s="492"/>
    </row>
    <row r="750" spans="1:11" x14ac:dyDescent="0.2">
      <c r="A750" s="192">
        <v>111</v>
      </c>
      <c r="B750" s="192"/>
      <c r="C750" s="249" t="s">
        <v>214</v>
      </c>
      <c r="D750" s="250" t="s">
        <v>146</v>
      </c>
      <c r="E750" s="483">
        <v>2077.15</v>
      </c>
      <c r="F750" s="483">
        <v>2497.34</v>
      </c>
      <c r="G750" s="492">
        <v>2635</v>
      </c>
      <c r="H750" s="396">
        <v>2635</v>
      </c>
      <c r="I750" s="492">
        <v>2600</v>
      </c>
      <c r="J750" s="492">
        <v>2600</v>
      </c>
      <c r="K750" s="492">
        <v>2600</v>
      </c>
    </row>
    <row r="751" spans="1:11" x14ac:dyDescent="0.2">
      <c r="A751" s="201" t="s">
        <v>612</v>
      </c>
      <c r="B751" s="192"/>
      <c r="C751" s="249">
        <v>642015</v>
      </c>
      <c r="D751" s="250" t="s">
        <v>768</v>
      </c>
      <c r="E751" s="483"/>
      <c r="F751" s="483"/>
      <c r="G751" s="492"/>
      <c r="H751" s="396">
        <v>306.95999999999998</v>
      </c>
      <c r="I751" s="492"/>
      <c r="J751" s="492"/>
      <c r="K751" s="492"/>
    </row>
    <row r="752" spans="1:11" x14ac:dyDescent="0.2">
      <c r="A752" s="201" t="s">
        <v>612</v>
      </c>
      <c r="B752" s="192"/>
      <c r="C752" s="249">
        <v>642015</v>
      </c>
      <c r="D752" s="250" t="s">
        <v>769</v>
      </c>
      <c r="E752" s="483"/>
      <c r="F752" s="483"/>
      <c r="G752" s="492"/>
      <c r="H752" s="396">
        <v>143.15</v>
      </c>
      <c r="I752" s="492"/>
      <c r="J752" s="492"/>
      <c r="K752" s="492"/>
    </row>
    <row r="753" spans="1:11" x14ac:dyDescent="0.2">
      <c r="A753" s="201" t="s">
        <v>613</v>
      </c>
      <c r="B753" s="192"/>
      <c r="C753" s="249">
        <v>642015</v>
      </c>
      <c r="D753" s="250" t="s">
        <v>770</v>
      </c>
      <c r="E753" s="483"/>
      <c r="F753" s="483"/>
      <c r="G753" s="492"/>
      <c r="H753" s="396">
        <v>54.59</v>
      </c>
      <c r="I753" s="492"/>
      <c r="J753" s="492"/>
      <c r="K753" s="492"/>
    </row>
    <row r="754" spans="1:11" x14ac:dyDescent="0.2">
      <c r="A754" s="201" t="s">
        <v>613</v>
      </c>
      <c r="B754" s="192"/>
      <c r="C754" s="249">
        <v>642015</v>
      </c>
      <c r="D754" s="250" t="s">
        <v>771</v>
      </c>
      <c r="E754" s="483"/>
      <c r="F754" s="483"/>
      <c r="G754" s="492"/>
      <c r="H754" s="396">
        <v>25.26</v>
      </c>
      <c r="I754" s="492"/>
      <c r="J754" s="492"/>
      <c r="K754" s="492"/>
    </row>
    <row r="755" spans="1:11" x14ac:dyDescent="0.2">
      <c r="A755" s="201" t="s">
        <v>678</v>
      </c>
      <c r="B755" s="192"/>
      <c r="C755" s="249">
        <v>642015</v>
      </c>
      <c r="D755" s="250" t="s">
        <v>768</v>
      </c>
      <c r="E755" s="483"/>
      <c r="F755" s="483"/>
      <c r="G755" s="492"/>
      <c r="H755" s="396">
        <v>78.150000000000006</v>
      </c>
      <c r="I755" s="492"/>
      <c r="J755" s="492"/>
      <c r="K755" s="492"/>
    </row>
    <row r="756" spans="1:11" x14ac:dyDescent="0.2">
      <c r="A756" s="201" t="s">
        <v>681</v>
      </c>
      <c r="B756" s="192"/>
      <c r="C756" s="249">
        <v>642015</v>
      </c>
      <c r="D756" s="250" t="s">
        <v>770</v>
      </c>
      <c r="E756" s="483"/>
      <c r="F756" s="483"/>
      <c r="G756" s="492"/>
      <c r="H756" s="396">
        <v>13.37</v>
      </c>
      <c r="I756" s="492"/>
      <c r="J756" s="492"/>
      <c r="K756" s="492"/>
    </row>
    <row r="757" spans="1:11" x14ac:dyDescent="0.2">
      <c r="A757" s="192">
        <v>111</v>
      </c>
      <c r="B757" s="192"/>
      <c r="C757" s="249">
        <v>642026</v>
      </c>
      <c r="D757" s="250" t="s">
        <v>395</v>
      </c>
      <c r="E757" s="483">
        <v>200</v>
      </c>
      <c r="F757" s="483">
        <v>300</v>
      </c>
      <c r="G757" s="204"/>
      <c r="H757" s="396">
        <v>200</v>
      </c>
      <c r="I757" s="492"/>
      <c r="J757" s="492"/>
      <c r="K757" s="492"/>
    </row>
    <row r="758" spans="1:11" x14ac:dyDescent="0.2">
      <c r="A758" s="220"/>
      <c r="B758" s="304" t="s">
        <v>247</v>
      </c>
      <c r="C758" s="305" t="s">
        <v>264</v>
      </c>
      <c r="D758" s="297"/>
      <c r="E758" s="346">
        <f t="shared" ref="E758:K758" si="63">SUM(E759+E764+E783)</f>
        <v>65916.479999999996</v>
      </c>
      <c r="F758" s="402">
        <f t="shared" si="63"/>
        <v>83361.609999999986</v>
      </c>
      <c r="G758" s="347">
        <f t="shared" si="63"/>
        <v>51200</v>
      </c>
      <c r="H758" s="402">
        <f t="shared" si="63"/>
        <v>71755.5</v>
      </c>
      <c r="I758" s="514">
        <f t="shared" si="63"/>
        <v>71900</v>
      </c>
      <c r="J758" s="514">
        <f t="shared" si="63"/>
        <v>71900</v>
      </c>
      <c r="K758" s="514">
        <f t="shared" si="63"/>
        <v>71900</v>
      </c>
    </row>
    <row r="759" spans="1:11" x14ac:dyDescent="0.2">
      <c r="A759" s="235"/>
      <c r="B759" s="235"/>
      <c r="C759" s="298">
        <v>610</v>
      </c>
      <c r="D759" s="299" t="s">
        <v>72</v>
      </c>
      <c r="E759" s="197">
        <f t="shared" ref="E759:K759" si="64">SUM(E760:E763)</f>
        <v>46117.73</v>
      </c>
      <c r="F759" s="197">
        <f t="shared" si="64"/>
        <v>54209.09</v>
      </c>
      <c r="G759" s="197">
        <f t="shared" si="64"/>
        <v>0</v>
      </c>
      <c r="H759" s="197">
        <f t="shared" si="64"/>
        <v>0</v>
      </c>
      <c r="I759" s="197">
        <f t="shared" si="64"/>
        <v>0</v>
      </c>
      <c r="J759" s="197">
        <f t="shared" si="64"/>
        <v>0</v>
      </c>
      <c r="K759" s="197">
        <f t="shared" si="64"/>
        <v>0</v>
      </c>
    </row>
    <row r="760" spans="1:11" x14ac:dyDescent="0.2">
      <c r="A760" s="192">
        <v>41</v>
      </c>
      <c r="B760" s="192"/>
      <c r="C760" s="249">
        <v>611</v>
      </c>
      <c r="D760" s="250" t="s">
        <v>132</v>
      </c>
      <c r="E760" s="395">
        <v>23544.080000000002</v>
      </c>
      <c r="F760" s="395">
        <v>13221.5</v>
      </c>
      <c r="G760" s="492"/>
      <c r="H760" s="396"/>
      <c r="I760" s="492"/>
      <c r="J760" s="492"/>
      <c r="K760" s="492"/>
    </row>
    <row r="761" spans="1:11" x14ac:dyDescent="0.2">
      <c r="A761" s="201" t="s">
        <v>492</v>
      </c>
      <c r="B761" s="192"/>
      <c r="C761" s="249">
        <v>611</v>
      </c>
      <c r="D761" s="250" t="s">
        <v>504</v>
      </c>
      <c r="E761" s="395">
        <v>18838.650000000001</v>
      </c>
      <c r="F761" s="395">
        <v>39787.589999999997</v>
      </c>
      <c r="G761" s="204"/>
      <c r="H761" s="396"/>
      <c r="I761" s="492"/>
      <c r="J761" s="492"/>
      <c r="K761" s="492"/>
    </row>
    <row r="762" spans="1:11" x14ac:dyDescent="0.2">
      <c r="A762" s="201" t="s">
        <v>455</v>
      </c>
      <c r="B762" s="192"/>
      <c r="C762" s="249">
        <v>614</v>
      </c>
      <c r="D762" s="250" t="s">
        <v>42</v>
      </c>
      <c r="E762" s="395">
        <v>1076</v>
      </c>
      <c r="F762" s="395"/>
      <c r="G762" s="204"/>
      <c r="H762" s="396"/>
      <c r="I762" s="492"/>
      <c r="J762" s="492"/>
      <c r="K762" s="492"/>
    </row>
    <row r="763" spans="1:11" x14ac:dyDescent="0.2">
      <c r="A763" s="192">
        <v>41</v>
      </c>
      <c r="B763" s="192"/>
      <c r="C763" s="249">
        <v>614</v>
      </c>
      <c r="D763" s="250" t="s">
        <v>42</v>
      </c>
      <c r="E763" s="395">
        <v>2659</v>
      </c>
      <c r="F763" s="395">
        <v>1200</v>
      </c>
      <c r="G763" s="204"/>
      <c r="H763" s="396"/>
      <c r="I763" s="492"/>
      <c r="J763" s="492"/>
      <c r="K763" s="492"/>
    </row>
    <row r="764" spans="1:11" x14ac:dyDescent="0.2">
      <c r="A764" s="236"/>
      <c r="B764" s="236"/>
      <c r="C764" s="298">
        <v>620</v>
      </c>
      <c r="D764" s="299" t="s">
        <v>68</v>
      </c>
      <c r="E764" s="197">
        <f t="shared" ref="E764:K764" si="65">SUM(E765:E782)</f>
        <v>15896.17</v>
      </c>
      <c r="F764" s="394">
        <f t="shared" si="65"/>
        <v>18877.149999999998</v>
      </c>
      <c r="G764" s="198">
        <f t="shared" si="65"/>
        <v>1200</v>
      </c>
      <c r="H764" s="401">
        <f t="shared" si="65"/>
        <v>1438.5</v>
      </c>
      <c r="I764" s="500">
        <f t="shared" si="65"/>
        <v>1900</v>
      </c>
      <c r="J764" s="500">
        <f t="shared" si="65"/>
        <v>1900</v>
      </c>
      <c r="K764" s="500">
        <f t="shared" si="65"/>
        <v>1900</v>
      </c>
    </row>
    <row r="765" spans="1:11" x14ac:dyDescent="0.2">
      <c r="A765" s="192">
        <v>41</v>
      </c>
      <c r="B765" s="192"/>
      <c r="C765" s="249">
        <v>621.62300000000005</v>
      </c>
      <c r="D765" s="250" t="s">
        <v>336</v>
      </c>
      <c r="E765" s="396">
        <v>1930.01</v>
      </c>
      <c r="F765" s="396">
        <v>1406.96</v>
      </c>
      <c r="G765" s="492"/>
      <c r="H765" s="396"/>
      <c r="I765" s="492"/>
      <c r="J765" s="492"/>
      <c r="K765" s="492"/>
    </row>
    <row r="766" spans="1:11" x14ac:dyDescent="0.2">
      <c r="A766" s="201" t="s">
        <v>492</v>
      </c>
      <c r="B766" s="192"/>
      <c r="C766" s="249">
        <v>621.62300000000005</v>
      </c>
      <c r="D766" s="250" t="s">
        <v>336</v>
      </c>
      <c r="E766" s="396">
        <v>1652.55</v>
      </c>
      <c r="F766" s="396">
        <v>2677.93</v>
      </c>
      <c r="G766" s="492"/>
      <c r="H766" s="396"/>
      <c r="I766" s="492"/>
      <c r="J766" s="492"/>
      <c r="K766" s="492"/>
    </row>
    <row r="767" spans="1:11" x14ac:dyDescent="0.2">
      <c r="A767" s="192">
        <v>41</v>
      </c>
      <c r="B767" s="192"/>
      <c r="C767" s="277">
        <v>625001</v>
      </c>
      <c r="D767" s="250" t="s">
        <v>179</v>
      </c>
      <c r="E767" s="396">
        <v>224.09</v>
      </c>
      <c r="F767" s="396">
        <v>222.27</v>
      </c>
      <c r="G767" s="492"/>
      <c r="H767" s="396"/>
      <c r="I767" s="492"/>
      <c r="J767" s="492"/>
      <c r="K767" s="492"/>
    </row>
    <row r="768" spans="1:11" x14ac:dyDescent="0.2">
      <c r="A768" s="201" t="s">
        <v>492</v>
      </c>
      <c r="B768" s="192"/>
      <c r="C768" s="277">
        <v>625001</v>
      </c>
      <c r="D768" s="250" t="s">
        <v>179</v>
      </c>
      <c r="E768" s="396">
        <v>357.39</v>
      </c>
      <c r="F768" s="396">
        <v>536.88</v>
      </c>
      <c r="G768" s="492"/>
      <c r="H768" s="396"/>
      <c r="I768" s="492"/>
      <c r="J768" s="492"/>
      <c r="K768" s="492"/>
    </row>
    <row r="769" spans="1:11" x14ac:dyDescent="0.2">
      <c r="A769" s="192">
        <v>41</v>
      </c>
      <c r="B769" s="192"/>
      <c r="C769" s="277">
        <v>625002</v>
      </c>
      <c r="D769" s="250" t="s">
        <v>180</v>
      </c>
      <c r="E769" s="396">
        <v>2258.66</v>
      </c>
      <c r="F769" s="396">
        <v>2671.53</v>
      </c>
      <c r="G769" s="492"/>
      <c r="H769" s="396">
        <v>28</v>
      </c>
      <c r="I769" s="492"/>
      <c r="J769" s="492"/>
      <c r="K769" s="492"/>
    </row>
    <row r="770" spans="1:11" x14ac:dyDescent="0.2">
      <c r="A770" s="201" t="s">
        <v>492</v>
      </c>
      <c r="B770" s="192"/>
      <c r="C770" s="277">
        <v>625002</v>
      </c>
      <c r="D770" s="250" t="s">
        <v>180</v>
      </c>
      <c r="E770" s="396">
        <v>4048.82</v>
      </c>
      <c r="F770" s="396">
        <v>4946.3999999999996</v>
      </c>
      <c r="G770" s="492"/>
      <c r="H770" s="396"/>
      <c r="I770" s="492"/>
      <c r="J770" s="492"/>
      <c r="K770" s="492"/>
    </row>
    <row r="771" spans="1:11" x14ac:dyDescent="0.2">
      <c r="A771" s="192">
        <v>41</v>
      </c>
      <c r="B771" s="192"/>
      <c r="C771" s="277">
        <v>625003</v>
      </c>
      <c r="D771" s="250" t="s">
        <v>275</v>
      </c>
      <c r="E771" s="396">
        <v>140.9</v>
      </c>
      <c r="F771" s="396">
        <v>152.57</v>
      </c>
      <c r="G771" s="492"/>
      <c r="H771" s="396">
        <v>1.5</v>
      </c>
      <c r="I771" s="492"/>
      <c r="J771" s="492"/>
      <c r="K771" s="492"/>
    </row>
    <row r="772" spans="1:11" x14ac:dyDescent="0.2">
      <c r="A772" s="201" t="s">
        <v>492</v>
      </c>
      <c r="B772" s="192"/>
      <c r="C772" s="277">
        <v>625003</v>
      </c>
      <c r="D772" s="250" t="s">
        <v>275</v>
      </c>
      <c r="E772" s="396">
        <v>228.6</v>
      </c>
      <c r="F772" s="396">
        <v>282.58</v>
      </c>
      <c r="G772" s="492"/>
      <c r="H772" s="396"/>
      <c r="I772" s="492"/>
      <c r="J772" s="492"/>
      <c r="K772" s="492"/>
    </row>
    <row r="773" spans="1:11" x14ac:dyDescent="0.2">
      <c r="A773" s="192">
        <v>41</v>
      </c>
      <c r="B773" s="192"/>
      <c r="C773" s="277">
        <v>625004</v>
      </c>
      <c r="D773" s="250" t="s">
        <v>358</v>
      </c>
      <c r="E773" s="396">
        <v>406.22</v>
      </c>
      <c r="F773" s="396">
        <v>338.25</v>
      </c>
      <c r="G773" s="492"/>
      <c r="H773" s="396"/>
      <c r="I773" s="492"/>
      <c r="J773" s="492"/>
      <c r="K773" s="492"/>
    </row>
    <row r="774" spans="1:11" x14ac:dyDescent="0.2">
      <c r="A774" s="201" t="s">
        <v>492</v>
      </c>
      <c r="B774" s="192"/>
      <c r="C774" s="277">
        <v>625004</v>
      </c>
      <c r="D774" s="250" t="s">
        <v>358</v>
      </c>
      <c r="E774" s="396">
        <v>488.72</v>
      </c>
      <c r="F774" s="396">
        <v>943.43</v>
      </c>
      <c r="G774" s="492"/>
      <c r="H774" s="396"/>
      <c r="I774" s="492"/>
      <c r="J774" s="492"/>
      <c r="K774" s="492"/>
    </row>
    <row r="775" spans="1:11" x14ac:dyDescent="0.2">
      <c r="A775" s="192">
        <v>41</v>
      </c>
      <c r="B775" s="192"/>
      <c r="C775" s="277">
        <v>625005</v>
      </c>
      <c r="D775" s="250" t="s">
        <v>277</v>
      </c>
      <c r="E775" s="396">
        <v>381.55</v>
      </c>
      <c r="F775" s="396">
        <v>189.72</v>
      </c>
      <c r="G775" s="492"/>
      <c r="H775" s="396"/>
      <c r="I775" s="492"/>
      <c r="J775" s="492"/>
      <c r="K775" s="492"/>
    </row>
    <row r="776" spans="1:11" x14ac:dyDescent="0.2">
      <c r="A776" s="201" t="s">
        <v>492</v>
      </c>
      <c r="B776" s="192"/>
      <c r="C776" s="277">
        <v>625005</v>
      </c>
      <c r="D776" s="250" t="s">
        <v>277</v>
      </c>
      <c r="E776" s="396">
        <v>162.4</v>
      </c>
      <c r="F776" s="396">
        <v>294.77999999999997</v>
      </c>
      <c r="G776" s="492"/>
      <c r="H776" s="396"/>
      <c r="I776" s="492"/>
      <c r="J776" s="492"/>
      <c r="K776" s="492"/>
    </row>
    <row r="777" spans="1:11" x14ac:dyDescent="0.2">
      <c r="A777" s="192">
        <v>41</v>
      </c>
      <c r="B777" s="192"/>
      <c r="C777" s="277">
        <v>625007</v>
      </c>
      <c r="D777" s="250" t="s">
        <v>181</v>
      </c>
      <c r="E777" s="396">
        <v>766.2</v>
      </c>
      <c r="F777" s="396">
        <v>762.51</v>
      </c>
      <c r="G777" s="492"/>
      <c r="H777" s="396">
        <v>9</v>
      </c>
      <c r="I777" s="492"/>
      <c r="J777" s="492"/>
      <c r="K777" s="492"/>
    </row>
    <row r="778" spans="1:11" x14ac:dyDescent="0.2">
      <c r="A778" s="201" t="s">
        <v>492</v>
      </c>
      <c r="B778" s="192"/>
      <c r="C778" s="277">
        <v>625007</v>
      </c>
      <c r="D778" s="250" t="s">
        <v>181</v>
      </c>
      <c r="E778" s="396">
        <v>1358.86</v>
      </c>
      <c r="F778" s="396">
        <v>1821.84</v>
      </c>
      <c r="G778" s="492"/>
      <c r="H778" s="396"/>
      <c r="I778" s="492"/>
      <c r="J778" s="492"/>
      <c r="K778" s="492"/>
    </row>
    <row r="779" spans="1:11" x14ac:dyDescent="0.2">
      <c r="A779" s="192">
        <v>41</v>
      </c>
      <c r="B779" s="192"/>
      <c r="C779" s="277">
        <v>637004</v>
      </c>
      <c r="D779" s="250" t="s">
        <v>63</v>
      </c>
      <c r="E779" s="396">
        <v>758.5</v>
      </c>
      <c r="F779" s="396">
        <v>481.44</v>
      </c>
      <c r="G779" s="492">
        <v>500</v>
      </c>
      <c r="H779" s="396">
        <v>500</v>
      </c>
      <c r="I779" s="492">
        <v>1000</v>
      </c>
      <c r="J779" s="492">
        <v>1000</v>
      </c>
      <c r="K779" s="492">
        <v>1000</v>
      </c>
    </row>
    <row r="780" spans="1:11" x14ac:dyDescent="0.2">
      <c r="A780" s="192">
        <v>41</v>
      </c>
      <c r="B780" s="204"/>
      <c r="C780" s="257">
        <v>637016</v>
      </c>
      <c r="D780" s="264" t="s">
        <v>70</v>
      </c>
      <c r="E780" s="396">
        <v>413.2</v>
      </c>
      <c r="F780" s="396">
        <v>455.16</v>
      </c>
      <c r="G780" s="493"/>
      <c r="H780" s="396"/>
      <c r="I780" s="493"/>
      <c r="J780" s="493"/>
      <c r="K780" s="493"/>
    </row>
    <row r="781" spans="1:11" x14ac:dyDescent="0.2">
      <c r="A781" s="192">
        <v>41</v>
      </c>
      <c r="B781" s="204"/>
      <c r="C781" s="257">
        <v>637027</v>
      </c>
      <c r="D781" s="264" t="s">
        <v>173</v>
      </c>
      <c r="E781" s="396">
        <v>120</v>
      </c>
      <c r="F781" s="396">
        <v>175</v>
      </c>
      <c r="G781" s="493"/>
      <c r="H781" s="396">
        <v>200</v>
      </c>
      <c r="I781" s="493">
        <v>200</v>
      </c>
      <c r="J781" s="493">
        <v>200</v>
      </c>
      <c r="K781" s="493">
        <v>200</v>
      </c>
    </row>
    <row r="782" spans="1:11" x14ac:dyDescent="0.2">
      <c r="A782" s="204">
        <v>41</v>
      </c>
      <c r="B782" s="191"/>
      <c r="C782" s="257">
        <v>633016</v>
      </c>
      <c r="D782" s="262" t="s">
        <v>172</v>
      </c>
      <c r="E782" s="396">
        <v>199.5</v>
      </c>
      <c r="F782" s="396">
        <v>517.9</v>
      </c>
      <c r="G782" s="493">
        <v>700</v>
      </c>
      <c r="H782" s="396">
        <v>700</v>
      </c>
      <c r="I782" s="493">
        <v>700</v>
      </c>
      <c r="J782" s="493">
        <v>700</v>
      </c>
      <c r="K782" s="493">
        <v>700</v>
      </c>
    </row>
    <row r="783" spans="1:11" x14ac:dyDescent="0.2">
      <c r="A783" s="210"/>
      <c r="B783" s="210"/>
      <c r="C783" s="259">
        <v>641</v>
      </c>
      <c r="D783" s="260" t="s">
        <v>114</v>
      </c>
      <c r="E783" s="197">
        <f t="shared" ref="E783:J783" si="66">SUM(E784:E790)</f>
        <v>3902.58</v>
      </c>
      <c r="F783" s="394">
        <f t="shared" si="66"/>
        <v>10275.370000000001</v>
      </c>
      <c r="G783" s="198">
        <f t="shared" si="66"/>
        <v>50000</v>
      </c>
      <c r="H783" s="401">
        <f t="shared" si="66"/>
        <v>70317</v>
      </c>
      <c r="I783" s="500">
        <f t="shared" si="66"/>
        <v>70000</v>
      </c>
      <c r="J783" s="500">
        <f t="shared" si="66"/>
        <v>70000</v>
      </c>
      <c r="K783" s="500">
        <f>SUM(K784:K790)</f>
        <v>70000</v>
      </c>
    </row>
    <row r="784" spans="1:11" x14ac:dyDescent="0.2">
      <c r="A784" s="213">
        <v>41</v>
      </c>
      <c r="B784" s="213"/>
      <c r="C784" s="271">
        <v>641013</v>
      </c>
      <c r="D784" s="272" t="s">
        <v>280</v>
      </c>
      <c r="E784" s="395">
        <v>3308.16</v>
      </c>
      <c r="F784" s="395">
        <v>3488.52</v>
      </c>
      <c r="G784" s="504"/>
      <c r="H784" s="461"/>
      <c r="I784" s="504"/>
      <c r="J784" s="504"/>
      <c r="K784" s="504"/>
    </row>
    <row r="785" spans="1:12" x14ac:dyDescent="0.2">
      <c r="A785" s="213">
        <v>41</v>
      </c>
      <c r="B785" s="213"/>
      <c r="C785" s="271">
        <v>642014</v>
      </c>
      <c r="D785" s="272" t="s">
        <v>468</v>
      </c>
      <c r="E785" s="395"/>
      <c r="F785" s="395">
        <v>6333.66</v>
      </c>
      <c r="G785" s="504"/>
      <c r="H785" s="461"/>
      <c r="I785" s="504"/>
      <c r="J785" s="504"/>
      <c r="K785" s="504"/>
    </row>
    <row r="786" spans="1:12" x14ac:dyDescent="0.2">
      <c r="A786" s="574" t="s">
        <v>678</v>
      </c>
      <c r="B786" s="213"/>
      <c r="C786" s="271">
        <v>642001</v>
      </c>
      <c r="D786" s="272" t="s">
        <v>822</v>
      </c>
      <c r="E786" s="395"/>
      <c r="F786" s="395"/>
      <c r="G786" s="504"/>
      <c r="H786" s="461">
        <v>4111</v>
      </c>
      <c r="I786" s="504"/>
      <c r="J786" s="504"/>
      <c r="K786" s="504"/>
    </row>
    <row r="787" spans="1:12" x14ac:dyDescent="0.2">
      <c r="A787" s="574" t="s">
        <v>681</v>
      </c>
      <c r="B787" s="213"/>
      <c r="C787" s="271">
        <v>642001</v>
      </c>
      <c r="D787" s="272" t="s">
        <v>822</v>
      </c>
      <c r="E787" s="395"/>
      <c r="F787" s="395"/>
      <c r="G787" s="504"/>
      <c r="H787" s="461">
        <v>726</v>
      </c>
      <c r="I787" s="504"/>
      <c r="J787" s="504"/>
      <c r="K787" s="504"/>
    </row>
    <row r="788" spans="1:12" x14ac:dyDescent="0.2">
      <c r="A788" s="574" t="s">
        <v>492</v>
      </c>
      <c r="B788" s="213"/>
      <c r="C788" s="271">
        <v>642001</v>
      </c>
      <c r="D788" s="272" t="s">
        <v>822</v>
      </c>
      <c r="E788" s="395"/>
      <c r="F788" s="395"/>
      <c r="G788" s="504"/>
      <c r="H788" s="461">
        <v>4080</v>
      </c>
      <c r="I788" s="504"/>
      <c r="J788" s="504"/>
      <c r="K788" s="504"/>
    </row>
    <row r="789" spans="1:12" x14ac:dyDescent="0.2">
      <c r="A789" s="213">
        <v>41</v>
      </c>
      <c r="B789" s="213"/>
      <c r="C789" s="271">
        <v>642001</v>
      </c>
      <c r="D789" s="272" t="s">
        <v>533</v>
      </c>
      <c r="E789" s="395"/>
      <c r="F789" s="395"/>
      <c r="G789" s="504">
        <v>50000</v>
      </c>
      <c r="H789" s="461">
        <v>61400</v>
      </c>
      <c r="I789" s="504">
        <v>70000</v>
      </c>
      <c r="J789" s="504">
        <v>70000</v>
      </c>
      <c r="K789" s="504">
        <v>70000</v>
      </c>
      <c r="L789" s="3"/>
    </row>
    <row r="790" spans="1:12" x14ac:dyDescent="0.2">
      <c r="A790" s="204">
        <v>41</v>
      </c>
      <c r="B790" s="191"/>
      <c r="C790" s="257">
        <v>642015</v>
      </c>
      <c r="D790" s="264" t="s">
        <v>117</v>
      </c>
      <c r="E790" s="395">
        <v>594.41999999999996</v>
      </c>
      <c r="F790" s="395">
        <v>453.19</v>
      </c>
      <c r="G790" s="493"/>
      <c r="H790" s="396"/>
      <c r="I790" s="493"/>
      <c r="J790" s="493"/>
      <c r="K790" s="493"/>
    </row>
    <row r="791" spans="1:12" x14ac:dyDescent="0.2">
      <c r="A791" s="214"/>
      <c r="B791" s="214" t="s">
        <v>227</v>
      </c>
      <c r="C791" s="557" t="s">
        <v>486</v>
      </c>
      <c r="D791" s="479"/>
      <c r="E791" s="215">
        <f>SUM(E792:E793)</f>
        <v>404.9</v>
      </c>
      <c r="F791" s="215">
        <f t="shared" ref="F791:K791" si="67">SUM(F792:F793)</f>
        <v>630</v>
      </c>
      <c r="G791" s="215">
        <f t="shared" si="67"/>
        <v>0</v>
      </c>
      <c r="H791" s="398">
        <f t="shared" si="67"/>
        <v>1234</v>
      </c>
      <c r="I791" s="215">
        <f t="shared" si="67"/>
        <v>0</v>
      </c>
      <c r="J791" s="215">
        <f t="shared" si="67"/>
        <v>0</v>
      </c>
      <c r="K791" s="215">
        <f t="shared" si="67"/>
        <v>0</v>
      </c>
    </row>
    <row r="792" spans="1:12" x14ac:dyDescent="0.2">
      <c r="A792" s="204">
        <v>111</v>
      </c>
      <c r="B792" s="191"/>
      <c r="C792" s="257">
        <v>642019</v>
      </c>
      <c r="D792" s="262" t="s">
        <v>396</v>
      </c>
      <c r="E792" s="395">
        <v>404.9</v>
      </c>
      <c r="F792" s="395">
        <v>630</v>
      </c>
      <c r="G792" s="61"/>
      <c r="H792" s="396">
        <v>1200</v>
      </c>
      <c r="I792" s="493"/>
      <c r="J792" s="493"/>
      <c r="K792" s="493"/>
    </row>
    <row r="793" spans="1:12" x14ac:dyDescent="0.2">
      <c r="A793" s="204">
        <v>111</v>
      </c>
      <c r="B793" s="191"/>
      <c r="C793" s="257">
        <v>642026</v>
      </c>
      <c r="D793" s="262" t="s">
        <v>397</v>
      </c>
      <c r="E793" s="395"/>
      <c r="F793" s="395"/>
      <c r="G793" s="61"/>
      <c r="H793" s="396">
        <v>34</v>
      </c>
      <c r="I793" s="493"/>
      <c r="J793" s="493"/>
      <c r="K793" s="493"/>
    </row>
    <row r="794" spans="1:12" x14ac:dyDescent="0.2">
      <c r="A794" s="214"/>
      <c r="B794" s="214" t="s">
        <v>227</v>
      </c>
      <c r="C794" s="306" t="s">
        <v>265</v>
      </c>
      <c r="D794" s="300"/>
      <c r="E794" s="215">
        <f t="shared" ref="E794:K794" si="68">SUM(E795:E797)</f>
        <v>5129.63</v>
      </c>
      <c r="F794" s="398">
        <f t="shared" si="68"/>
        <v>18243.22</v>
      </c>
      <c r="G794" s="93">
        <f t="shared" si="68"/>
        <v>4000</v>
      </c>
      <c r="H794" s="402">
        <f t="shared" si="68"/>
        <v>11295</v>
      </c>
      <c r="I794" s="505">
        <f t="shared" si="68"/>
        <v>4000</v>
      </c>
      <c r="J794" s="505">
        <f t="shared" si="68"/>
        <v>4000</v>
      </c>
      <c r="K794" s="505">
        <f t="shared" si="68"/>
        <v>4000</v>
      </c>
    </row>
    <row r="795" spans="1:12" x14ac:dyDescent="0.2">
      <c r="A795" s="237">
        <v>111</v>
      </c>
      <c r="B795" s="217"/>
      <c r="C795" s="257">
        <v>633006</v>
      </c>
      <c r="D795" s="262" t="s">
        <v>91</v>
      </c>
      <c r="E795" s="396">
        <v>49.8</v>
      </c>
      <c r="F795" s="396">
        <v>66.400000000000006</v>
      </c>
      <c r="G795" s="61"/>
      <c r="H795" s="396">
        <v>33</v>
      </c>
      <c r="I795" s="493"/>
      <c r="J795" s="493"/>
      <c r="K795" s="493"/>
    </row>
    <row r="796" spans="1:12" x14ac:dyDescent="0.2">
      <c r="A796" s="244" t="s">
        <v>472</v>
      </c>
      <c r="B796" s="217"/>
      <c r="C796" s="257">
        <v>642014</v>
      </c>
      <c r="D796" s="262" t="s">
        <v>590</v>
      </c>
      <c r="E796" s="396"/>
      <c r="F796" s="396">
        <v>14445</v>
      </c>
      <c r="G796" s="61"/>
      <c r="H796" s="396">
        <v>7100</v>
      </c>
      <c r="I796" s="493"/>
      <c r="J796" s="493"/>
      <c r="K796" s="493"/>
    </row>
    <row r="797" spans="1:12" x14ac:dyDescent="0.2">
      <c r="A797" s="237">
        <v>41</v>
      </c>
      <c r="B797" s="217"/>
      <c r="C797" s="257">
        <v>642014</v>
      </c>
      <c r="D797" s="262" t="s">
        <v>373</v>
      </c>
      <c r="E797" s="396">
        <v>5079.83</v>
      </c>
      <c r="F797" s="396">
        <v>3731.82</v>
      </c>
      <c r="G797" s="493">
        <v>4000</v>
      </c>
      <c r="H797" s="396">
        <v>4162</v>
      </c>
      <c r="I797" s="493">
        <v>4000</v>
      </c>
      <c r="J797" s="493">
        <v>4000</v>
      </c>
      <c r="K797" s="493">
        <v>4000</v>
      </c>
    </row>
    <row r="798" spans="1:12" x14ac:dyDescent="0.2">
      <c r="A798" s="238"/>
      <c r="B798" s="238" t="s">
        <v>151</v>
      </c>
      <c r="C798" s="308" t="s">
        <v>77</v>
      </c>
      <c r="D798" s="301"/>
      <c r="E798" s="403">
        <f t="shared" ref="E798:K798" si="69">E4+E95+E100+E125+E131+E133+E146+E151+E163+E179+E204+E213+E219+E227+E246+E251+E258+E363+E429+E520+E758+E168+E794+E208+E791</f>
        <v>1519151.4599999997</v>
      </c>
      <c r="F798" s="403">
        <f t="shared" si="69"/>
        <v>1843443.1799999997</v>
      </c>
      <c r="G798" s="546">
        <f t="shared" si="69"/>
        <v>1714548</v>
      </c>
      <c r="H798" s="403">
        <f t="shared" si="69"/>
        <v>2079269.6099999999</v>
      </c>
      <c r="I798" s="546">
        <f t="shared" si="69"/>
        <v>1814694</v>
      </c>
      <c r="J798" s="546">
        <f t="shared" si="69"/>
        <v>1795977</v>
      </c>
      <c r="K798" s="546">
        <f t="shared" si="69"/>
        <v>1795731</v>
      </c>
    </row>
    <row r="799" spans="1:12" x14ac:dyDescent="0.2">
      <c r="A799" s="325"/>
      <c r="B799" s="325"/>
      <c r="C799" s="326"/>
      <c r="D799" s="327"/>
      <c r="E799" s="328"/>
      <c r="F799" s="404"/>
      <c r="G799" s="329"/>
      <c r="H799" s="458"/>
      <c r="I799" s="515"/>
      <c r="J799" s="515"/>
    </row>
    <row r="800" spans="1:12" x14ac:dyDescent="0.2">
      <c r="A800" s="577" t="s">
        <v>266</v>
      </c>
      <c r="B800" s="578"/>
      <c r="C800" s="578"/>
      <c r="D800" s="578"/>
      <c r="E800" s="239"/>
      <c r="F800" s="405"/>
      <c r="G800" s="240"/>
      <c r="H800" s="459"/>
      <c r="I800" s="517"/>
      <c r="J800" s="517"/>
      <c r="K800" s="517"/>
    </row>
    <row r="801" spans="1:11" x14ac:dyDescent="0.2">
      <c r="A801" s="241"/>
      <c r="B801" s="241"/>
      <c r="C801" s="307" t="s">
        <v>267</v>
      </c>
      <c r="D801" s="241"/>
      <c r="E801" s="242">
        <f t="shared" ref="E801:K801" si="70">SUM(E802:E849)</f>
        <v>163545.95000000001</v>
      </c>
      <c r="F801" s="242">
        <f t="shared" si="70"/>
        <v>230453.19</v>
      </c>
      <c r="G801" s="242">
        <f t="shared" si="70"/>
        <v>173700</v>
      </c>
      <c r="H801" s="242">
        <f t="shared" si="70"/>
        <v>208655</v>
      </c>
      <c r="I801" s="242">
        <f t="shared" si="70"/>
        <v>67000</v>
      </c>
      <c r="J801" s="242">
        <f t="shared" si="70"/>
        <v>0</v>
      </c>
      <c r="K801" s="242">
        <f t="shared" si="70"/>
        <v>0</v>
      </c>
    </row>
    <row r="802" spans="1:11" x14ac:dyDescent="0.2">
      <c r="A802" s="237">
        <v>41</v>
      </c>
      <c r="B802" s="217"/>
      <c r="C802" s="256">
        <v>711001</v>
      </c>
      <c r="D802" s="258" t="s">
        <v>549</v>
      </c>
      <c r="E802" s="395"/>
      <c r="F802" s="395">
        <v>7740</v>
      </c>
      <c r="G802" s="493"/>
      <c r="H802" s="395">
        <v>156</v>
      </c>
      <c r="I802" s="493"/>
      <c r="J802" s="493"/>
      <c r="K802" s="493"/>
    </row>
    <row r="803" spans="1:11" x14ac:dyDescent="0.2">
      <c r="A803" s="237">
        <v>46</v>
      </c>
      <c r="B803" s="573"/>
      <c r="C803" s="257">
        <v>711005</v>
      </c>
      <c r="D803" s="258" t="s">
        <v>598</v>
      </c>
      <c r="E803" s="396"/>
      <c r="F803" s="396"/>
      <c r="G803" s="492">
        <v>20000</v>
      </c>
      <c r="H803" s="396">
        <v>0</v>
      </c>
      <c r="I803" s="492">
        <v>20000</v>
      </c>
      <c r="J803" s="492"/>
      <c r="K803" s="493"/>
    </row>
    <row r="804" spans="1:11" x14ac:dyDescent="0.2">
      <c r="A804" s="237">
        <v>41</v>
      </c>
      <c r="B804" s="573"/>
      <c r="C804" s="257">
        <v>713001</v>
      </c>
      <c r="D804" s="258" t="s">
        <v>621</v>
      </c>
      <c r="E804" s="396"/>
      <c r="F804" s="396">
        <v>5750</v>
      </c>
      <c r="G804" s="205"/>
      <c r="H804" s="396"/>
      <c r="I804" s="492"/>
      <c r="J804" s="492"/>
      <c r="K804" s="493"/>
    </row>
    <row r="805" spans="1:11" x14ac:dyDescent="0.2">
      <c r="A805" s="244" t="s">
        <v>232</v>
      </c>
      <c r="B805" s="573"/>
      <c r="C805" s="257">
        <v>713003</v>
      </c>
      <c r="D805" s="258" t="s">
        <v>823</v>
      </c>
      <c r="E805" s="396"/>
      <c r="F805" s="396"/>
      <c r="G805" s="205"/>
      <c r="H805" s="396">
        <v>5000</v>
      </c>
      <c r="I805" s="492"/>
      <c r="J805" s="492"/>
      <c r="K805" s="493"/>
    </row>
    <row r="806" spans="1:11" x14ac:dyDescent="0.2">
      <c r="A806" s="237">
        <v>46</v>
      </c>
      <c r="B806" s="573"/>
      <c r="C806" s="257">
        <v>713003</v>
      </c>
      <c r="D806" s="258" t="s">
        <v>840</v>
      </c>
      <c r="E806" s="396"/>
      <c r="F806" s="396"/>
      <c r="G806" s="205"/>
      <c r="H806" s="396">
        <v>7343</v>
      </c>
      <c r="I806" s="492"/>
      <c r="J806" s="492"/>
      <c r="K806" s="493"/>
    </row>
    <row r="807" spans="1:11" x14ac:dyDescent="0.2">
      <c r="A807" s="237">
        <v>46</v>
      </c>
      <c r="B807" s="573"/>
      <c r="C807" s="257">
        <v>713004</v>
      </c>
      <c r="D807" s="258" t="s">
        <v>824</v>
      </c>
      <c r="E807" s="396"/>
      <c r="F807" s="396"/>
      <c r="G807" s="205"/>
      <c r="H807" s="396">
        <v>7128</v>
      </c>
      <c r="I807" s="492"/>
      <c r="J807" s="492"/>
      <c r="K807" s="493"/>
    </row>
    <row r="808" spans="1:11" x14ac:dyDescent="0.2">
      <c r="A808" s="237">
        <v>46</v>
      </c>
      <c r="B808" s="573"/>
      <c r="C808" s="257">
        <v>713005</v>
      </c>
      <c r="D808" s="258" t="s">
        <v>825</v>
      </c>
      <c r="E808" s="396"/>
      <c r="F808" s="396"/>
      <c r="G808" s="205"/>
      <c r="H808" s="396">
        <v>2624</v>
      </c>
      <c r="I808" s="492"/>
      <c r="J808" s="492"/>
      <c r="K808" s="493"/>
    </row>
    <row r="809" spans="1:11" x14ac:dyDescent="0.2">
      <c r="A809" s="237">
        <v>41</v>
      </c>
      <c r="B809" s="573"/>
      <c r="C809" s="257">
        <v>713005</v>
      </c>
      <c r="D809" s="258" t="s">
        <v>839</v>
      </c>
      <c r="E809" s="396"/>
      <c r="F809" s="396"/>
      <c r="G809" s="205"/>
      <c r="H809" s="396"/>
      <c r="I809" s="492"/>
      <c r="J809" s="492"/>
      <c r="K809" s="493"/>
    </row>
    <row r="810" spans="1:11" x14ac:dyDescent="0.2">
      <c r="A810" s="244">
        <v>111</v>
      </c>
      <c r="B810" s="573"/>
      <c r="C810" s="257">
        <v>713004</v>
      </c>
      <c r="D810" s="258" t="s">
        <v>622</v>
      </c>
      <c r="E810" s="396"/>
      <c r="F810" s="396">
        <v>4530</v>
      </c>
      <c r="G810" s="205"/>
      <c r="H810" s="396"/>
      <c r="I810" s="492"/>
      <c r="J810" s="492"/>
      <c r="K810" s="493"/>
    </row>
    <row r="811" spans="1:11" x14ac:dyDescent="0.2">
      <c r="A811" s="237">
        <v>41</v>
      </c>
      <c r="B811" s="573"/>
      <c r="C811" s="257">
        <v>713004</v>
      </c>
      <c r="D811" s="258" t="s">
        <v>516</v>
      </c>
      <c r="E811" s="396">
        <v>1794</v>
      </c>
      <c r="F811" s="396"/>
      <c r="G811" s="205"/>
      <c r="H811" s="396"/>
      <c r="I811" s="492"/>
      <c r="J811" s="492"/>
      <c r="K811" s="493"/>
    </row>
    <row r="812" spans="1:11" x14ac:dyDescent="0.2">
      <c r="A812" s="237">
        <v>41</v>
      </c>
      <c r="B812" s="573"/>
      <c r="C812" s="257">
        <v>716</v>
      </c>
      <c r="D812" s="258" t="s">
        <v>826</v>
      </c>
      <c r="E812" s="396"/>
      <c r="F812" s="396"/>
      <c r="G812" s="205"/>
      <c r="H812" s="396">
        <v>150</v>
      </c>
      <c r="I812" s="492"/>
      <c r="J812" s="492"/>
      <c r="K812" s="493"/>
    </row>
    <row r="813" spans="1:11" ht="22.5" x14ac:dyDescent="0.2">
      <c r="A813" s="237">
        <v>46</v>
      </c>
      <c r="B813" s="573"/>
      <c r="C813" s="257">
        <v>716</v>
      </c>
      <c r="D813" s="258" t="s">
        <v>827</v>
      </c>
      <c r="E813" s="396"/>
      <c r="F813" s="396"/>
      <c r="G813" s="205"/>
      <c r="H813" s="396"/>
      <c r="I813" s="492">
        <v>20000</v>
      </c>
      <c r="J813" s="492"/>
      <c r="K813" s="493"/>
    </row>
    <row r="814" spans="1:11" x14ac:dyDescent="0.2">
      <c r="A814" s="244">
        <v>41</v>
      </c>
      <c r="B814" s="573"/>
      <c r="C814" s="257">
        <v>716</v>
      </c>
      <c r="D814" s="258" t="s">
        <v>464</v>
      </c>
      <c r="E814" s="396">
        <v>3550</v>
      </c>
      <c r="F814" s="396"/>
      <c r="G814" s="492"/>
      <c r="H814" s="396"/>
      <c r="I814" s="492"/>
      <c r="J814" s="492"/>
      <c r="K814" s="493"/>
    </row>
    <row r="815" spans="1:11" x14ac:dyDescent="0.2">
      <c r="A815" s="237">
        <v>41</v>
      </c>
      <c r="B815" s="573"/>
      <c r="C815" s="257">
        <v>716</v>
      </c>
      <c r="D815" s="262" t="s">
        <v>419</v>
      </c>
      <c r="E815" s="396">
        <v>150</v>
      </c>
      <c r="F815" s="396"/>
      <c r="G815" s="205"/>
      <c r="H815" s="396"/>
      <c r="I815" s="492"/>
      <c r="J815" s="492"/>
      <c r="K815" s="493"/>
    </row>
    <row r="816" spans="1:11" x14ac:dyDescent="0.2">
      <c r="A816" s="237">
        <v>41</v>
      </c>
      <c r="B816" s="573"/>
      <c r="C816" s="257">
        <v>716</v>
      </c>
      <c r="D816" s="258" t="s">
        <v>488</v>
      </c>
      <c r="E816" s="396">
        <v>450</v>
      </c>
      <c r="F816" s="396"/>
      <c r="G816" s="205"/>
      <c r="H816" s="396"/>
      <c r="I816" s="492"/>
      <c r="J816" s="492"/>
      <c r="K816" s="493"/>
    </row>
    <row r="817" spans="1:11" x14ac:dyDescent="0.2">
      <c r="A817" s="237">
        <v>41</v>
      </c>
      <c r="B817" s="573"/>
      <c r="C817" s="257">
        <v>716</v>
      </c>
      <c r="D817" s="258" t="s">
        <v>487</v>
      </c>
      <c r="E817" s="396">
        <v>4420</v>
      </c>
      <c r="F817" s="396"/>
      <c r="G817" s="205"/>
      <c r="H817" s="396"/>
      <c r="I817" s="492"/>
      <c r="J817" s="492"/>
      <c r="K817" s="493"/>
    </row>
    <row r="818" spans="1:11" x14ac:dyDescent="0.2">
      <c r="A818" s="204">
        <v>41</v>
      </c>
      <c r="B818" s="590"/>
      <c r="C818" s="257">
        <v>716</v>
      </c>
      <c r="D818" s="262" t="s">
        <v>541</v>
      </c>
      <c r="E818" s="396"/>
      <c r="F818" s="396">
        <v>970</v>
      </c>
      <c r="G818" s="205"/>
      <c r="H818" s="396"/>
      <c r="I818" s="492"/>
      <c r="J818" s="492"/>
      <c r="K818" s="493"/>
    </row>
    <row r="819" spans="1:11" x14ac:dyDescent="0.2">
      <c r="A819" s="204">
        <v>41</v>
      </c>
      <c r="B819" s="590"/>
      <c r="C819" s="257">
        <v>716</v>
      </c>
      <c r="D819" s="262" t="s">
        <v>542</v>
      </c>
      <c r="E819" s="396"/>
      <c r="F819" s="396">
        <v>2650</v>
      </c>
      <c r="G819" s="205"/>
      <c r="H819" s="396"/>
      <c r="I819" s="492"/>
      <c r="J819" s="492"/>
      <c r="K819" s="493"/>
    </row>
    <row r="820" spans="1:11" x14ac:dyDescent="0.2">
      <c r="A820" s="204">
        <v>41</v>
      </c>
      <c r="B820" s="243"/>
      <c r="C820" s="257">
        <v>716</v>
      </c>
      <c r="D820" s="262" t="s">
        <v>543</v>
      </c>
      <c r="E820" s="396"/>
      <c r="F820" s="396">
        <v>3360</v>
      </c>
      <c r="G820" s="61"/>
      <c r="H820" s="396"/>
      <c r="I820" s="493"/>
      <c r="J820" s="493"/>
      <c r="K820" s="493"/>
    </row>
    <row r="821" spans="1:11" x14ac:dyDescent="0.2">
      <c r="A821" s="204">
        <v>41</v>
      </c>
      <c r="B821" s="243"/>
      <c r="C821" s="257">
        <v>716</v>
      </c>
      <c r="D821" s="262" t="s">
        <v>544</v>
      </c>
      <c r="E821" s="396"/>
      <c r="F821" s="396">
        <v>650</v>
      </c>
      <c r="G821" s="61"/>
      <c r="H821" s="396"/>
      <c r="I821" s="493"/>
      <c r="J821" s="493"/>
      <c r="K821" s="493"/>
    </row>
    <row r="822" spans="1:11" x14ac:dyDescent="0.2">
      <c r="A822" s="204">
        <v>41</v>
      </c>
      <c r="B822" s="243"/>
      <c r="C822" s="257">
        <v>716</v>
      </c>
      <c r="D822" s="262" t="s">
        <v>623</v>
      </c>
      <c r="E822" s="396"/>
      <c r="F822" s="396">
        <v>450</v>
      </c>
      <c r="G822" s="61"/>
      <c r="H822" s="396"/>
      <c r="I822" s="493"/>
      <c r="J822" s="493"/>
      <c r="K822" s="493"/>
    </row>
    <row r="823" spans="1:11" x14ac:dyDescent="0.2">
      <c r="A823" s="204">
        <v>41</v>
      </c>
      <c r="B823" s="243"/>
      <c r="C823" s="257">
        <v>716</v>
      </c>
      <c r="D823" s="262" t="s">
        <v>847</v>
      </c>
      <c r="E823" s="396"/>
      <c r="F823" s="396"/>
      <c r="G823" s="61"/>
      <c r="H823" s="396">
        <v>1200</v>
      </c>
      <c r="I823" s="493"/>
      <c r="J823" s="493"/>
      <c r="K823" s="493"/>
    </row>
    <row r="824" spans="1:11" x14ac:dyDescent="0.2">
      <c r="A824" s="204">
        <v>41</v>
      </c>
      <c r="B824" s="243"/>
      <c r="C824" s="257">
        <v>716</v>
      </c>
      <c r="D824" s="262" t="s">
        <v>545</v>
      </c>
      <c r="E824" s="396"/>
      <c r="F824" s="396">
        <v>48600</v>
      </c>
      <c r="G824" s="61"/>
      <c r="H824" s="396"/>
      <c r="I824" s="493"/>
      <c r="J824" s="493"/>
      <c r="K824" s="493"/>
    </row>
    <row r="825" spans="1:11" x14ac:dyDescent="0.2">
      <c r="A825" s="204">
        <v>46</v>
      </c>
      <c r="B825" s="590"/>
      <c r="C825" s="257">
        <v>717001</v>
      </c>
      <c r="D825" s="262" t="s">
        <v>834</v>
      </c>
      <c r="E825" s="396"/>
      <c r="F825" s="396"/>
      <c r="G825" s="205"/>
      <c r="H825" s="396"/>
      <c r="I825" s="492">
        <v>10000</v>
      </c>
      <c r="J825" s="492"/>
      <c r="K825" s="493"/>
    </row>
    <row r="826" spans="1:11" x14ac:dyDescent="0.2">
      <c r="A826" s="204">
        <v>46</v>
      </c>
      <c r="B826" s="590"/>
      <c r="C826" s="257">
        <v>717001</v>
      </c>
      <c r="D826" s="262" t="s">
        <v>547</v>
      </c>
      <c r="E826" s="396"/>
      <c r="F826" s="396"/>
      <c r="G826" s="492">
        <v>20000</v>
      </c>
      <c r="H826" s="396">
        <v>844</v>
      </c>
      <c r="I826" s="492"/>
      <c r="J826" s="492"/>
      <c r="K826" s="493"/>
    </row>
    <row r="827" spans="1:11" x14ac:dyDescent="0.2">
      <c r="A827" s="488" t="s">
        <v>535</v>
      </c>
      <c r="B827" s="590"/>
      <c r="C827" s="257">
        <v>717001</v>
      </c>
      <c r="D827" s="262" t="s">
        <v>546</v>
      </c>
      <c r="E827" s="396"/>
      <c r="F827" s="396"/>
      <c r="G827" s="492">
        <v>38700</v>
      </c>
      <c r="H827" s="396">
        <v>38700</v>
      </c>
      <c r="I827" s="492"/>
      <c r="J827" s="492"/>
      <c r="K827" s="493"/>
    </row>
    <row r="828" spans="1:11" x14ac:dyDescent="0.2">
      <c r="A828" s="488" t="s">
        <v>600</v>
      </c>
      <c r="B828" s="243"/>
      <c r="C828" s="257">
        <v>717001</v>
      </c>
      <c r="D828" s="262" t="s">
        <v>548</v>
      </c>
      <c r="E828" s="396"/>
      <c r="F828" s="396"/>
      <c r="G828" s="493">
        <v>15000</v>
      </c>
      <c r="H828" s="396">
        <v>15000</v>
      </c>
      <c r="I828" s="493"/>
      <c r="J828" s="493"/>
      <c r="K828" s="493"/>
    </row>
    <row r="829" spans="1:11" x14ac:dyDescent="0.2">
      <c r="A829" s="488" t="s">
        <v>795</v>
      </c>
      <c r="B829" s="243"/>
      <c r="C829" s="257">
        <v>717001</v>
      </c>
      <c r="D829" s="262" t="s">
        <v>828</v>
      </c>
      <c r="E829" s="396"/>
      <c r="F829" s="396"/>
      <c r="G829" s="493"/>
      <c r="H829" s="396">
        <v>17547</v>
      </c>
      <c r="I829" s="493"/>
      <c r="J829" s="493"/>
      <c r="K829" s="493"/>
    </row>
    <row r="830" spans="1:11" x14ac:dyDescent="0.2">
      <c r="A830" s="488" t="s">
        <v>796</v>
      </c>
      <c r="B830" s="243"/>
      <c r="C830" s="257">
        <v>717001</v>
      </c>
      <c r="D830" s="262" t="s">
        <v>828</v>
      </c>
      <c r="E830" s="396"/>
      <c r="F830" s="396"/>
      <c r="G830" s="493"/>
      <c r="H830" s="396">
        <v>5849</v>
      </c>
      <c r="I830" s="493"/>
      <c r="J830" s="493"/>
      <c r="K830" s="493"/>
    </row>
    <row r="831" spans="1:11" x14ac:dyDescent="0.2">
      <c r="A831" s="204">
        <v>41</v>
      </c>
      <c r="B831" s="243"/>
      <c r="C831" s="257">
        <v>717001</v>
      </c>
      <c r="D831" s="262" t="s">
        <v>489</v>
      </c>
      <c r="E831" s="396">
        <v>7956.85</v>
      </c>
      <c r="F831" s="396"/>
      <c r="G831" s="61"/>
      <c r="H831" s="396"/>
      <c r="I831" s="493"/>
      <c r="J831" s="493"/>
      <c r="K831" s="493"/>
    </row>
    <row r="832" spans="1:11" x14ac:dyDescent="0.2">
      <c r="A832" s="488" t="s">
        <v>479</v>
      </c>
      <c r="B832" s="243"/>
      <c r="C832" s="257">
        <v>717001</v>
      </c>
      <c r="D832" s="262" t="s">
        <v>517</v>
      </c>
      <c r="E832" s="396">
        <v>92.35</v>
      </c>
      <c r="F832" s="396"/>
      <c r="G832" s="61"/>
      <c r="H832" s="396"/>
      <c r="I832" s="493"/>
      <c r="J832" s="493"/>
      <c r="K832" s="493"/>
    </row>
    <row r="833" spans="1:11" x14ac:dyDescent="0.2">
      <c r="A833" s="488">
        <v>41</v>
      </c>
      <c r="B833" s="243"/>
      <c r="C833" s="257">
        <v>717001</v>
      </c>
      <c r="D833" s="262" t="s">
        <v>517</v>
      </c>
      <c r="E833" s="396">
        <v>5194.0600000000004</v>
      </c>
      <c r="F833" s="396"/>
      <c r="G833" s="61"/>
      <c r="H833" s="396"/>
      <c r="I833" s="493"/>
      <c r="J833" s="493"/>
      <c r="K833" s="493"/>
    </row>
    <row r="834" spans="1:11" x14ac:dyDescent="0.2">
      <c r="A834" s="488">
        <v>41</v>
      </c>
      <c r="B834" s="243"/>
      <c r="C834" s="257">
        <v>717001</v>
      </c>
      <c r="D834" s="262" t="s">
        <v>505</v>
      </c>
      <c r="E834" s="396">
        <v>4214.8599999999997</v>
      </c>
      <c r="F834" s="396"/>
      <c r="G834" s="61"/>
      <c r="H834" s="396"/>
      <c r="I834" s="493"/>
      <c r="J834" s="493"/>
      <c r="K834" s="493"/>
    </row>
    <row r="835" spans="1:11" x14ac:dyDescent="0.2">
      <c r="A835" s="488" t="s">
        <v>841</v>
      </c>
      <c r="B835" s="243"/>
      <c r="C835" s="257">
        <v>717001</v>
      </c>
      <c r="D835" s="165" t="s">
        <v>843</v>
      </c>
      <c r="E835" s="396"/>
      <c r="F835" s="396"/>
      <c r="G835" s="61"/>
      <c r="H835" s="396"/>
      <c r="I835" s="493">
        <v>12750</v>
      </c>
      <c r="J835" s="493"/>
      <c r="K835" s="493"/>
    </row>
    <row r="836" spans="1:11" x14ac:dyDescent="0.2">
      <c r="A836" s="488" t="s">
        <v>842</v>
      </c>
      <c r="B836" s="243"/>
      <c r="C836" s="257">
        <v>717001</v>
      </c>
      <c r="D836" s="165" t="s">
        <v>844</v>
      </c>
      <c r="E836" s="396"/>
      <c r="F836" s="396"/>
      <c r="G836" s="61"/>
      <c r="H836" s="396"/>
      <c r="I836" s="493">
        <v>4250</v>
      </c>
      <c r="J836" s="493"/>
      <c r="K836" s="493"/>
    </row>
    <row r="837" spans="1:11" x14ac:dyDescent="0.2">
      <c r="A837" s="244" t="s">
        <v>615</v>
      </c>
      <c r="B837" s="199"/>
      <c r="C837" s="257">
        <v>717002</v>
      </c>
      <c r="D837" s="262" t="s">
        <v>624</v>
      </c>
      <c r="E837" s="396"/>
      <c r="F837" s="396">
        <v>118235.51</v>
      </c>
      <c r="G837" s="61"/>
      <c r="H837" s="396"/>
      <c r="I837" s="493"/>
      <c r="J837" s="493"/>
      <c r="K837" s="493"/>
    </row>
    <row r="838" spans="1:11" x14ac:dyDescent="0.2">
      <c r="A838" s="244" t="s">
        <v>616</v>
      </c>
      <c r="B838" s="199"/>
      <c r="C838" s="257">
        <v>717002</v>
      </c>
      <c r="D838" s="262" t="s">
        <v>624</v>
      </c>
      <c r="E838" s="396"/>
      <c r="F838" s="396">
        <v>13910.06</v>
      </c>
      <c r="G838" s="61"/>
      <c r="H838" s="396"/>
      <c r="I838" s="493"/>
      <c r="J838" s="493"/>
      <c r="K838" s="493"/>
    </row>
    <row r="839" spans="1:11" x14ac:dyDescent="0.2">
      <c r="A839" s="244">
        <v>41</v>
      </c>
      <c r="B839" s="199"/>
      <c r="C839" s="257">
        <v>717002</v>
      </c>
      <c r="D839" s="262" t="s">
        <v>625</v>
      </c>
      <c r="E839" s="396"/>
      <c r="F839" s="396">
        <v>18607.62</v>
      </c>
      <c r="G839" s="61"/>
      <c r="H839" s="396"/>
      <c r="I839" s="493"/>
      <c r="J839" s="493"/>
      <c r="K839" s="493"/>
    </row>
    <row r="840" spans="1:11" x14ac:dyDescent="0.2">
      <c r="A840" s="244">
        <v>111</v>
      </c>
      <c r="B840" s="199"/>
      <c r="C840" s="257">
        <v>717002</v>
      </c>
      <c r="D840" s="262" t="s">
        <v>550</v>
      </c>
      <c r="E840" s="396"/>
      <c r="F840" s="396">
        <v>5000</v>
      </c>
      <c r="G840" s="61"/>
      <c r="H840" s="396"/>
      <c r="I840" s="493"/>
      <c r="J840" s="493"/>
      <c r="K840" s="493"/>
    </row>
    <row r="841" spans="1:11" x14ac:dyDescent="0.2">
      <c r="A841" s="244" t="s">
        <v>539</v>
      </c>
      <c r="B841" s="199"/>
      <c r="C841" s="257">
        <v>717002</v>
      </c>
      <c r="D841" s="262" t="s">
        <v>551</v>
      </c>
      <c r="E841" s="396"/>
      <c r="F841" s="396"/>
      <c r="G841" s="61">
        <v>80000</v>
      </c>
      <c r="H841" s="396">
        <v>106427</v>
      </c>
      <c r="I841" s="493"/>
      <c r="J841" s="493"/>
      <c r="K841" s="493"/>
    </row>
    <row r="842" spans="1:11" x14ac:dyDescent="0.2">
      <c r="A842" s="589">
        <v>46</v>
      </c>
      <c r="B842" s="199"/>
      <c r="C842" s="277">
        <v>717002</v>
      </c>
      <c r="D842" s="273" t="s">
        <v>829</v>
      </c>
      <c r="E842" s="485"/>
      <c r="F842" s="485"/>
      <c r="G842" s="222"/>
      <c r="H842" s="485">
        <v>687</v>
      </c>
      <c r="I842" s="513"/>
      <c r="J842" s="493"/>
      <c r="K842" s="493"/>
    </row>
    <row r="843" spans="1:11" x14ac:dyDescent="0.2">
      <c r="A843" s="244">
        <v>41</v>
      </c>
      <c r="B843" s="199"/>
      <c r="C843" s="257">
        <v>717002</v>
      </c>
      <c r="D843" s="262" t="s">
        <v>490</v>
      </c>
      <c r="E843" s="396">
        <v>21708.28</v>
      </c>
      <c r="F843" s="396"/>
      <c r="G843" s="61"/>
      <c r="H843" s="396"/>
      <c r="I843" s="493"/>
      <c r="J843" s="493"/>
      <c r="K843" s="493"/>
    </row>
    <row r="844" spans="1:11" x14ac:dyDescent="0.2">
      <c r="A844" s="244">
        <v>43</v>
      </c>
      <c r="B844" s="199"/>
      <c r="C844" s="257">
        <v>717002</v>
      </c>
      <c r="D844" s="262" t="s">
        <v>490</v>
      </c>
      <c r="E844" s="396">
        <v>4693</v>
      </c>
      <c r="F844" s="396"/>
      <c r="G844" s="61"/>
      <c r="H844" s="396"/>
      <c r="I844" s="493"/>
      <c r="J844" s="493"/>
      <c r="K844" s="493"/>
    </row>
    <row r="845" spans="1:11" x14ac:dyDescent="0.2">
      <c r="A845" s="244">
        <v>41</v>
      </c>
      <c r="B845" s="199"/>
      <c r="C845" s="257">
        <v>717002</v>
      </c>
      <c r="D845" s="262" t="s">
        <v>518</v>
      </c>
      <c r="E845" s="396">
        <v>5167.3</v>
      </c>
      <c r="F845" s="396"/>
      <c r="G845" s="61"/>
      <c r="H845" s="396"/>
      <c r="I845" s="493"/>
      <c r="J845" s="493"/>
      <c r="K845" s="493"/>
    </row>
    <row r="846" spans="1:11" x14ac:dyDescent="0.2">
      <c r="A846" s="244" t="s">
        <v>478</v>
      </c>
      <c r="B846" s="199"/>
      <c r="C846" s="257">
        <v>717002</v>
      </c>
      <c r="D846" s="262" t="s">
        <v>506</v>
      </c>
      <c r="E846" s="396">
        <v>12750</v>
      </c>
      <c r="F846" s="396"/>
      <c r="G846" s="61"/>
      <c r="H846" s="396"/>
      <c r="I846" s="493"/>
      <c r="J846" s="493"/>
      <c r="K846" s="493"/>
    </row>
    <row r="847" spans="1:11" x14ac:dyDescent="0.2">
      <c r="A847" s="244" t="s">
        <v>479</v>
      </c>
      <c r="B847" s="199"/>
      <c r="C847" s="257">
        <v>717002</v>
      </c>
      <c r="D847" s="262" t="s">
        <v>506</v>
      </c>
      <c r="E847" s="396">
        <v>1407.65</v>
      </c>
      <c r="F847" s="396"/>
      <c r="G847" s="61"/>
      <c r="H847" s="396"/>
      <c r="I847" s="493"/>
      <c r="J847" s="493"/>
      <c r="K847" s="493"/>
    </row>
    <row r="848" spans="1:11" x14ac:dyDescent="0.2">
      <c r="A848" s="244">
        <v>41</v>
      </c>
      <c r="B848" s="199"/>
      <c r="C848" s="257">
        <v>717002</v>
      </c>
      <c r="D848" s="262" t="s">
        <v>457</v>
      </c>
      <c r="E848" s="396">
        <v>14997.6</v>
      </c>
      <c r="F848" s="396"/>
      <c r="G848" s="493"/>
      <c r="H848" s="396"/>
      <c r="I848" s="493"/>
      <c r="J848" s="493"/>
      <c r="K848" s="493"/>
    </row>
    <row r="849" spans="1:12" x14ac:dyDescent="0.2">
      <c r="A849" s="244" t="s">
        <v>455</v>
      </c>
      <c r="B849" s="199"/>
      <c r="C849" s="257">
        <v>717002</v>
      </c>
      <c r="D849" s="262" t="s">
        <v>458</v>
      </c>
      <c r="E849" s="396">
        <v>75000</v>
      </c>
      <c r="F849" s="396"/>
      <c r="G849" s="493"/>
      <c r="H849" s="396"/>
      <c r="I849" s="493"/>
      <c r="J849" s="493"/>
      <c r="K849" s="493"/>
    </row>
    <row r="850" spans="1:12" ht="13.5" thickBot="1" x14ac:dyDescent="0.25">
      <c r="A850" s="359"/>
      <c r="B850" s="359" t="s">
        <v>73</v>
      </c>
      <c r="C850" s="360" t="s">
        <v>78</v>
      </c>
      <c r="D850" s="361"/>
      <c r="E850" s="362">
        <f t="shared" ref="E850:K850" si="71">SUM(E801)</f>
        <v>163545.95000000001</v>
      </c>
      <c r="F850" s="362">
        <f t="shared" si="71"/>
        <v>230453.19</v>
      </c>
      <c r="G850" s="362">
        <f t="shared" si="71"/>
        <v>173700</v>
      </c>
      <c r="H850" s="536">
        <f t="shared" si="71"/>
        <v>208655</v>
      </c>
      <c r="I850" s="518">
        <f t="shared" si="71"/>
        <v>67000</v>
      </c>
      <c r="J850" s="518">
        <f t="shared" si="71"/>
        <v>0</v>
      </c>
      <c r="K850" s="518">
        <f t="shared" si="71"/>
        <v>0</v>
      </c>
    </row>
    <row r="851" spans="1:12" ht="13.5" thickTop="1" x14ac:dyDescent="0.2">
      <c r="A851" s="156"/>
      <c r="B851" s="156"/>
      <c r="C851" s="348"/>
      <c r="D851" s="349"/>
      <c r="E851" s="333"/>
      <c r="F851" s="406"/>
      <c r="G851" s="334"/>
      <c r="H851" s="406"/>
      <c r="I851" s="519"/>
      <c r="J851" s="519"/>
    </row>
    <row r="852" spans="1:12" ht="13.5" thickBot="1" x14ac:dyDescent="0.25">
      <c r="A852" s="156"/>
      <c r="B852" s="156"/>
      <c r="C852" s="348"/>
      <c r="D852" s="349"/>
      <c r="E852" s="333"/>
      <c r="F852" s="406"/>
      <c r="G852" s="334"/>
      <c r="H852" s="406"/>
      <c r="I852" s="519"/>
      <c r="J852" s="519"/>
    </row>
    <row r="853" spans="1:12" ht="35.25" thickTop="1" thickBot="1" x14ac:dyDescent="0.25">
      <c r="A853" s="350"/>
      <c r="B853" s="350" t="s">
        <v>74</v>
      </c>
      <c r="C853" s="351" t="s">
        <v>79</v>
      </c>
      <c r="D853" s="352"/>
      <c r="E853" s="342" t="s">
        <v>509</v>
      </c>
      <c r="F853" s="391" t="s">
        <v>601</v>
      </c>
      <c r="G853" s="343" t="s">
        <v>599</v>
      </c>
      <c r="H853" s="391" t="s">
        <v>602</v>
      </c>
      <c r="I853" s="164" t="s">
        <v>603</v>
      </c>
      <c r="J853" s="164" t="s">
        <v>607</v>
      </c>
      <c r="K853" s="164" t="s">
        <v>605</v>
      </c>
    </row>
    <row r="854" spans="1:12" x14ac:dyDescent="0.2">
      <c r="A854" s="244">
        <v>71</v>
      </c>
      <c r="B854" s="245"/>
      <c r="C854" s="256">
        <v>819002</v>
      </c>
      <c r="D854" s="258" t="s">
        <v>429</v>
      </c>
      <c r="E854" s="395"/>
      <c r="F854" s="395"/>
      <c r="G854" s="61"/>
      <c r="H854" s="395"/>
      <c r="I854" s="493"/>
      <c r="J854" s="493"/>
      <c r="K854" s="493"/>
    </row>
    <row r="855" spans="1:12" x14ac:dyDescent="0.2">
      <c r="A855" s="244">
        <v>41</v>
      </c>
      <c r="B855" s="192"/>
      <c r="C855" s="256" t="s">
        <v>75</v>
      </c>
      <c r="D855" s="255" t="s">
        <v>157</v>
      </c>
      <c r="E855" s="395">
        <v>23154.67</v>
      </c>
      <c r="F855" s="395">
        <v>23390.57</v>
      </c>
      <c r="G855" s="493">
        <v>23612</v>
      </c>
      <c r="H855" s="395">
        <v>23612.41</v>
      </c>
      <c r="I855" s="493">
        <v>23878</v>
      </c>
      <c r="J855" s="493">
        <v>24113</v>
      </c>
      <c r="K855" s="493">
        <v>24359</v>
      </c>
      <c r="L855" s="486"/>
    </row>
    <row r="856" spans="1:12" x14ac:dyDescent="0.2">
      <c r="A856" s="192">
        <v>41</v>
      </c>
      <c r="B856" s="192"/>
      <c r="C856" s="249" t="s">
        <v>215</v>
      </c>
      <c r="D856" s="250" t="s">
        <v>156</v>
      </c>
      <c r="E856" s="485">
        <v>6475.2</v>
      </c>
      <c r="F856" s="485">
        <v>6475.2</v>
      </c>
      <c r="G856" s="513">
        <v>6475</v>
      </c>
      <c r="H856" s="485">
        <v>6475.2</v>
      </c>
      <c r="I856" s="513">
        <v>0</v>
      </c>
      <c r="J856" s="513">
        <v>6475</v>
      </c>
      <c r="K856" s="513">
        <v>6475</v>
      </c>
    </row>
    <row r="857" spans="1:12" x14ac:dyDescent="0.2">
      <c r="A857" s="192">
        <v>46</v>
      </c>
      <c r="B857" s="192"/>
      <c r="C857" s="249" t="s">
        <v>215</v>
      </c>
      <c r="D857" s="250" t="s">
        <v>156</v>
      </c>
      <c r="E857" s="485"/>
      <c r="F857" s="485"/>
      <c r="G857" s="513"/>
      <c r="H857" s="485"/>
      <c r="I857" s="485">
        <v>6475</v>
      </c>
      <c r="J857" s="513"/>
      <c r="K857" s="512"/>
    </row>
    <row r="858" spans="1:12" x14ac:dyDescent="0.2">
      <c r="A858" s="192">
        <v>41</v>
      </c>
      <c r="B858" s="192"/>
      <c r="C858" s="249" t="s">
        <v>375</v>
      </c>
      <c r="D858" s="250" t="s">
        <v>377</v>
      </c>
      <c r="E858" s="485">
        <v>12408</v>
      </c>
      <c r="F858" s="485">
        <v>12408</v>
      </c>
      <c r="G858" s="513">
        <v>12408</v>
      </c>
      <c r="H858" s="485">
        <v>12408</v>
      </c>
      <c r="I858" s="588">
        <v>4623</v>
      </c>
      <c r="J858" s="513">
        <v>12408</v>
      </c>
      <c r="K858" s="493">
        <v>12408</v>
      </c>
      <c r="L858" s="575"/>
    </row>
    <row r="859" spans="1:12" x14ac:dyDescent="0.2">
      <c r="A859" s="192">
        <v>46</v>
      </c>
      <c r="B859" s="192"/>
      <c r="C859" s="249" t="s">
        <v>835</v>
      </c>
      <c r="D859" s="250" t="s">
        <v>377</v>
      </c>
      <c r="E859" s="485"/>
      <c r="F859" s="485"/>
      <c r="G859" s="513"/>
      <c r="H859" s="485"/>
      <c r="I859" s="588">
        <v>7785</v>
      </c>
      <c r="J859" s="513"/>
      <c r="K859" s="512"/>
    </row>
    <row r="860" spans="1:12" x14ac:dyDescent="0.2">
      <c r="A860" s="192">
        <v>41</v>
      </c>
      <c r="B860" s="192"/>
      <c r="C860" s="249" t="s">
        <v>376</v>
      </c>
      <c r="D860" s="250" t="s">
        <v>371</v>
      </c>
      <c r="E860" s="485">
        <v>18756</v>
      </c>
      <c r="F860" s="485">
        <v>18756</v>
      </c>
      <c r="G860" s="513">
        <v>1131</v>
      </c>
      <c r="H860" s="485">
        <v>1131</v>
      </c>
      <c r="I860" s="513"/>
      <c r="J860" s="513"/>
      <c r="K860" s="493"/>
      <c r="L860" s="486"/>
    </row>
    <row r="861" spans="1:12" x14ac:dyDescent="0.2">
      <c r="A861" s="246"/>
      <c r="B861" s="246" t="s">
        <v>74</v>
      </c>
      <c r="C861" s="309" t="s">
        <v>268</v>
      </c>
      <c r="D861" s="302"/>
      <c r="E861" s="247">
        <f t="shared" ref="E861:K861" si="72">SUM(E854:E860)</f>
        <v>60793.869999999995</v>
      </c>
      <c r="F861" s="407">
        <f t="shared" si="72"/>
        <v>61029.770000000004</v>
      </c>
      <c r="G861" s="248">
        <f t="shared" si="72"/>
        <v>43626</v>
      </c>
      <c r="H861" s="407">
        <f t="shared" si="72"/>
        <v>43626.61</v>
      </c>
      <c r="I861" s="520">
        <f t="shared" si="72"/>
        <v>42761</v>
      </c>
      <c r="J861" s="520">
        <f t="shared" si="72"/>
        <v>42996</v>
      </c>
      <c r="K861" s="520">
        <f t="shared" si="72"/>
        <v>43242</v>
      </c>
    </row>
    <row r="862" spans="1:12" ht="13.5" thickBot="1" x14ac:dyDescent="0.25">
      <c r="A862" s="330"/>
      <c r="B862" s="330"/>
      <c r="C862" s="331"/>
      <c r="D862" s="332"/>
      <c r="E862" s="333"/>
      <c r="F862" s="406"/>
      <c r="G862" s="334"/>
      <c r="H862" s="406"/>
      <c r="I862" s="519"/>
      <c r="J862" s="519"/>
      <c r="K862" s="519"/>
    </row>
    <row r="863" spans="1:12" ht="34.5" thickBot="1" x14ac:dyDescent="0.25">
      <c r="A863" s="184"/>
      <c r="B863" s="157" t="s">
        <v>76</v>
      </c>
      <c r="C863" s="311" t="s">
        <v>76</v>
      </c>
      <c r="D863" s="310"/>
      <c r="E863" s="163" t="s">
        <v>509</v>
      </c>
      <c r="F863" s="408" t="s">
        <v>601</v>
      </c>
      <c r="G863" s="164" t="s">
        <v>599</v>
      </c>
      <c r="H863" s="408" t="s">
        <v>602</v>
      </c>
      <c r="I863" s="164" t="s">
        <v>609</v>
      </c>
      <c r="J863" s="164" t="s">
        <v>607</v>
      </c>
      <c r="K863" s="164" t="s">
        <v>610</v>
      </c>
    </row>
    <row r="864" spans="1:12" ht="14.25" customHeight="1" x14ac:dyDescent="0.2">
      <c r="A864" s="185"/>
      <c r="B864" s="178"/>
      <c r="C864" s="99"/>
      <c r="D864" s="100"/>
      <c r="E864" s="151"/>
      <c r="F864" s="409"/>
      <c r="G864" s="96"/>
      <c r="H864" s="409"/>
      <c r="I864" s="521"/>
      <c r="J864" s="522"/>
      <c r="K864" s="522"/>
    </row>
    <row r="865" spans="1:11" ht="14.25" x14ac:dyDescent="0.2">
      <c r="A865" s="186"/>
      <c r="B865" s="179" t="s">
        <v>77</v>
      </c>
      <c r="C865" s="312" t="s">
        <v>77</v>
      </c>
      <c r="D865" s="51"/>
      <c r="E865" s="150">
        <f t="shared" ref="E865:K865" si="73">E798</f>
        <v>1519151.4599999997</v>
      </c>
      <c r="F865" s="50">
        <f t="shared" si="73"/>
        <v>1843443.1799999997</v>
      </c>
      <c r="G865" s="50">
        <f t="shared" si="73"/>
        <v>1714548</v>
      </c>
      <c r="H865" s="410">
        <f t="shared" si="73"/>
        <v>2079269.6099999999</v>
      </c>
      <c r="I865" s="50">
        <f t="shared" si="73"/>
        <v>1814694</v>
      </c>
      <c r="J865" s="50">
        <f t="shared" si="73"/>
        <v>1795977</v>
      </c>
      <c r="K865" s="50">
        <f t="shared" si="73"/>
        <v>1795731</v>
      </c>
    </row>
    <row r="866" spans="1:11" ht="14.25" customHeight="1" x14ac:dyDescent="0.2">
      <c r="A866" s="186"/>
      <c r="B866" s="179" t="s">
        <v>78</v>
      </c>
      <c r="C866" s="312" t="s">
        <v>78</v>
      </c>
      <c r="D866" s="313"/>
      <c r="E866" s="158">
        <f>SUM(E850)</f>
        <v>163545.95000000001</v>
      </c>
      <c r="F866" s="319">
        <f>SUM(F850)</f>
        <v>230453.19</v>
      </c>
      <c r="G866" s="319">
        <f>SUM(G850)</f>
        <v>173700</v>
      </c>
      <c r="H866" s="411">
        <f>SUM(H850)</f>
        <v>208655</v>
      </c>
      <c r="I866" s="319">
        <f>SUM(I850)</f>
        <v>67000</v>
      </c>
      <c r="J866" s="319"/>
      <c r="K866" s="319"/>
    </row>
    <row r="867" spans="1:11" ht="14.25" x14ac:dyDescent="0.2">
      <c r="A867" s="186"/>
      <c r="B867" s="179" t="s">
        <v>79</v>
      </c>
      <c r="C867" s="317" t="s">
        <v>268</v>
      </c>
      <c r="D867" s="318"/>
      <c r="E867" s="152">
        <f t="shared" ref="E867:K867" si="74">E861</f>
        <v>60793.869999999995</v>
      </c>
      <c r="F867" s="88">
        <f t="shared" si="74"/>
        <v>61029.770000000004</v>
      </c>
      <c r="G867" s="88">
        <f t="shared" si="74"/>
        <v>43626</v>
      </c>
      <c r="H867" s="412">
        <f t="shared" si="74"/>
        <v>43626.61</v>
      </c>
      <c r="I867" s="88">
        <f t="shared" si="74"/>
        <v>42761</v>
      </c>
      <c r="J867" s="88">
        <f t="shared" si="74"/>
        <v>42996</v>
      </c>
      <c r="K867" s="88">
        <f t="shared" si="74"/>
        <v>43242</v>
      </c>
    </row>
    <row r="868" spans="1:11" ht="15.75" x14ac:dyDescent="0.25">
      <c r="A868" s="187"/>
      <c r="B868" s="180" t="s">
        <v>80</v>
      </c>
      <c r="C868" s="320" t="s">
        <v>80</v>
      </c>
      <c r="D868" s="321"/>
      <c r="E868" s="154">
        <f t="shared" ref="E868:I868" si="75">E865+E866+E867</f>
        <v>1743491.2799999998</v>
      </c>
      <c r="F868" s="413">
        <f t="shared" si="75"/>
        <v>2134926.1399999997</v>
      </c>
      <c r="G868" s="155">
        <f t="shared" si="75"/>
        <v>1931874</v>
      </c>
      <c r="H868" s="413">
        <f t="shared" si="75"/>
        <v>2331551.2199999997</v>
      </c>
      <c r="I868" s="525">
        <f t="shared" si="75"/>
        <v>1924455</v>
      </c>
      <c r="J868" s="526">
        <f>SUM(J865:J867)</f>
        <v>1838973</v>
      </c>
      <c r="K868" s="526">
        <f>K865+K866+K867</f>
        <v>1838973</v>
      </c>
    </row>
    <row r="869" spans="1:11" ht="14.25" customHeight="1" x14ac:dyDescent="0.2">
      <c r="A869" s="188"/>
      <c r="B869" s="47"/>
      <c r="C869" s="312"/>
      <c r="D869" s="314"/>
      <c r="E869" s="150"/>
      <c r="F869" s="410"/>
      <c r="G869" s="50"/>
      <c r="H869" s="410"/>
      <c r="I869" s="523"/>
      <c r="J869" s="524"/>
      <c r="K869" s="524"/>
    </row>
    <row r="870" spans="1:11" ht="14.25" x14ac:dyDescent="0.2">
      <c r="A870" s="186"/>
      <c r="B870" s="179" t="s">
        <v>0</v>
      </c>
      <c r="C870" s="312" t="s">
        <v>269</v>
      </c>
      <c r="D870" s="314"/>
      <c r="E870" s="412">
        <v>1700679.72</v>
      </c>
      <c r="F870" s="412">
        <v>2037548.92</v>
      </c>
      <c r="G870" s="527">
        <v>1758174</v>
      </c>
      <c r="H870" s="410">
        <v>2069194.26</v>
      </c>
      <c r="I870" s="527">
        <f>príjmy!H182</f>
        <v>1843195</v>
      </c>
      <c r="J870" s="527">
        <f>príjmy!I182</f>
        <v>1838973</v>
      </c>
      <c r="K870" s="527">
        <f>príjmy!J182</f>
        <v>1838973</v>
      </c>
    </row>
    <row r="871" spans="1:11" ht="14.25" x14ac:dyDescent="0.2">
      <c r="A871" s="186"/>
      <c r="B871" s="179" t="s">
        <v>36</v>
      </c>
      <c r="C871" s="312" t="s">
        <v>96</v>
      </c>
      <c r="D871" s="315"/>
      <c r="E871" s="410">
        <v>57643.68</v>
      </c>
      <c r="F871" s="410">
        <v>258572.57</v>
      </c>
      <c r="G871" s="523"/>
      <c r="H871" s="410">
        <v>28396</v>
      </c>
      <c r="I871" s="523">
        <f>príjmy!H183</f>
        <v>17000</v>
      </c>
      <c r="J871" s="524">
        <v>0</v>
      </c>
      <c r="K871" s="524">
        <v>0</v>
      </c>
    </row>
    <row r="872" spans="1:11" ht="14.25" x14ac:dyDescent="0.2">
      <c r="A872" s="189"/>
      <c r="B872" s="181" t="s">
        <v>33</v>
      </c>
      <c r="C872" s="312" t="s">
        <v>270</v>
      </c>
      <c r="D872" s="315"/>
      <c r="E872" s="414">
        <v>81423</v>
      </c>
      <c r="F872" s="414">
        <v>53377.58</v>
      </c>
      <c r="G872" s="527">
        <v>173700</v>
      </c>
      <c r="H872" s="414">
        <v>236072.03</v>
      </c>
      <c r="I872" s="527">
        <f>príjmy!H184</f>
        <v>64260</v>
      </c>
      <c r="J872" s="528">
        <v>0</v>
      </c>
      <c r="K872" s="528">
        <v>0</v>
      </c>
    </row>
    <row r="873" spans="1:11" ht="15.75" thickBot="1" x14ac:dyDescent="0.3">
      <c r="A873" s="190"/>
      <c r="B873" s="182" t="s">
        <v>37</v>
      </c>
      <c r="C873" s="324" t="s">
        <v>37</v>
      </c>
      <c r="D873" s="316"/>
      <c r="E873" s="453"/>
      <c r="F873" s="453"/>
      <c r="G873" s="159"/>
      <c r="H873" s="453"/>
      <c r="I873" s="529"/>
      <c r="J873" s="530"/>
      <c r="K873" s="530"/>
    </row>
    <row r="874" spans="1:11" ht="16.5" thickBot="1" x14ac:dyDescent="0.3">
      <c r="A874" s="160"/>
      <c r="B874" s="183" t="s">
        <v>38</v>
      </c>
      <c r="C874" s="323" t="s">
        <v>38</v>
      </c>
      <c r="D874" s="322"/>
      <c r="E874" s="161">
        <f t="shared" ref="E874:J874" si="76">E870+E871+E872+E873</f>
        <v>1839746.4</v>
      </c>
      <c r="F874" s="415">
        <f t="shared" si="76"/>
        <v>2349499.0699999998</v>
      </c>
      <c r="G874" s="162">
        <f t="shared" si="76"/>
        <v>1931874</v>
      </c>
      <c r="H874" s="415">
        <f t="shared" si="76"/>
        <v>2333662.2899999996</v>
      </c>
      <c r="I874" s="531">
        <f t="shared" si="76"/>
        <v>1924455</v>
      </c>
      <c r="J874" s="531">
        <f t="shared" si="76"/>
        <v>1838973</v>
      </c>
      <c r="K874" s="531">
        <f>K870+K871+K872+K873</f>
        <v>1838973</v>
      </c>
    </row>
    <row r="875" spans="1:11" ht="13.5" thickTop="1" x14ac:dyDescent="0.2">
      <c r="A875" s="47"/>
      <c r="B875" s="47"/>
      <c r="C875" s="47" t="s">
        <v>831</v>
      </c>
      <c r="D875" s="47"/>
      <c r="E875" s="153"/>
      <c r="F875" s="416"/>
      <c r="G875" s="47"/>
      <c r="H875" s="416"/>
      <c r="I875" s="532"/>
      <c r="J875" s="532"/>
    </row>
    <row r="876" spans="1:11" x14ac:dyDescent="0.2">
      <c r="A876" s="47"/>
      <c r="B876" s="47"/>
      <c r="C876" s="47" t="s">
        <v>833</v>
      </c>
      <c r="D876" s="47"/>
      <c r="E876" s="153"/>
      <c r="F876" s="416"/>
      <c r="G876" s="47"/>
      <c r="H876" s="416"/>
      <c r="I876" s="532">
        <f>I874-I868</f>
        <v>0</v>
      </c>
      <c r="J876" s="532">
        <f t="shared" ref="J876:K876" si="77">J874-J868</f>
        <v>0</v>
      </c>
      <c r="K876" s="532">
        <f t="shared" si="77"/>
        <v>0</v>
      </c>
    </row>
    <row r="877" spans="1:11" x14ac:dyDescent="0.2">
      <c r="A877" s="47"/>
      <c r="B877" s="47"/>
      <c r="C877" s="47" t="s">
        <v>832</v>
      </c>
      <c r="D877" s="47"/>
      <c r="E877" s="153"/>
      <c r="F877" s="416"/>
      <c r="G877" s="47"/>
      <c r="H877" s="416"/>
      <c r="I877" s="532"/>
      <c r="J877" s="532"/>
    </row>
    <row r="878" spans="1:11" x14ac:dyDescent="0.2">
      <c r="A878" s="47"/>
      <c r="B878" s="47"/>
      <c r="C878" s="47" t="s">
        <v>414</v>
      </c>
      <c r="D878" s="539">
        <v>45658</v>
      </c>
      <c r="E878" s="153"/>
      <c r="F878" s="416"/>
      <c r="G878" s="47"/>
      <c r="H878" s="416"/>
      <c r="I878" s="532"/>
      <c r="J878" s="532"/>
    </row>
    <row r="879" spans="1:11" x14ac:dyDescent="0.2">
      <c r="A879" s="47"/>
      <c r="B879" s="47"/>
      <c r="C879" s="47"/>
      <c r="D879" s="47"/>
      <c r="E879" s="153"/>
      <c r="F879" s="416"/>
      <c r="G879" s="47"/>
      <c r="H879" s="416"/>
      <c r="I879" s="532"/>
      <c r="J879" s="532"/>
    </row>
    <row r="880" spans="1:11" x14ac:dyDescent="0.2">
      <c r="A880" s="47"/>
      <c r="B880" s="47"/>
      <c r="C880" s="47"/>
      <c r="D880" s="47"/>
      <c r="E880" s="153"/>
      <c r="F880" s="416"/>
      <c r="G880" s="47"/>
      <c r="H880" s="416"/>
      <c r="I880" s="532"/>
      <c r="J880" s="532"/>
    </row>
    <row r="881" spans="1:10" x14ac:dyDescent="0.2">
      <c r="A881" s="47"/>
      <c r="B881" s="47"/>
      <c r="C881" s="47"/>
      <c r="D881" s="47"/>
      <c r="E881" s="153"/>
      <c r="F881" s="416"/>
      <c r="G881" s="47"/>
      <c r="H881" s="416"/>
      <c r="I881" s="532"/>
      <c r="J881" s="532"/>
    </row>
    <row r="882" spans="1:10" x14ac:dyDescent="0.2">
      <c r="A882" s="47"/>
      <c r="B882" s="47"/>
      <c r="C882" s="47"/>
      <c r="D882" s="47"/>
      <c r="E882" s="153"/>
      <c r="F882" s="416"/>
      <c r="G882" s="47"/>
      <c r="H882" s="416"/>
      <c r="I882" s="532"/>
      <c r="J882" s="532"/>
    </row>
    <row r="883" spans="1:10" x14ac:dyDescent="0.2">
      <c r="A883" s="47"/>
      <c r="B883" s="47"/>
      <c r="C883" s="47"/>
      <c r="D883" s="47"/>
      <c r="E883" s="153"/>
      <c r="F883" s="416"/>
      <c r="G883" s="47"/>
      <c r="H883" s="416"/>
      <c r="I883" s="532"/>
      <c r="J883" s="532"/>
    </row>
    <row r="884" spans="1:10" x14ac:dyDescent="0.2">
      <c r="A884" s="52"/>
      <c r="B884" s="52"/>
      <c r="C884" s="98"/>
      <c r="D884" s="48"/>
      <c r="E884" s="153"/>
      <c r="F884" s="416"/>
      <c r="G884" s="47"/>
      <c r="H884" s="416"/>
      <c r="I884" s="532"/>
      <c r="J884" s="532"/>
    </row>
  </sheetData>
  <mergeCells count="1">
    <mergeCell ref="A800:D800"/>
  </mergeCells>
  <pageMargins left="0.19685039370078741" right="0.19685039370078741" top="0.74803149606299213" bottom="0.39370078740157483" header="0.31496062992125984" footer="0.31496062992125984"/>
  <pageSetup paperSize="9" orientation="landscape" horizontalDpi="300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príjmy</vt:lpstr>
      <vt:lpstr>výdavky</vt:lpstr>
      <vt:lpstr>príjmy!Názvy_tlače</vt:lpstr>
      <vt:lpstr>výdavky!Názvy_tlače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Daniela Kúdelová</cp:lastModifiedBy>
  <cp:revision>0</cp:revision>
  <cp:lastPrinted>2024-11-20T07:53:54Z</cp:lastPrinted>
  <dcterms:created xsi:type="dcterms:W3CDTF">1601-01-01T00:00:00Z</dcterms:created>
  <dcterms:modified xsi:type="dcterms:W3CDTF">2024-11-25T15:40:52Z</dcterms:modified>
</cp:coreProperties>
</file>